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tern\Fag\Maler revisjon\Internettmaler\2019 oppdaterte maler desember\Til oversendelse Marked i Oslo\"/>
    </mc:Choice>
  </mc:AlternateContent>
  <xr:revisionPtr revIDLastSave="0" documentId="13_ncr:1_{BB0C1C9B-8FA6-44EB-80E6-2298E88E8DBD}" xr6:coauthVersionLast="41" xr6:coauthVersionMax="41" xr10:uidLastSave="{00000000-0000-0000-0000-000000000000}"/>
  <bookViews>
    <workbookView xWindow="-120" yWindow="-120" windowWidth="29040" windowHeight="17640" activeTab="1" xr2:uid="{00000000-000D-0000-FFFF-FFFF00000000}"/>
  </bookViews>
  <sheets>
    <sheet name="Avst_MVA" sheetId="1" r:id="rId1"/>
    <sheet name="totalavst" sheetId="2" r:id="rId2"/>
  </sheets>
  <externalReferences>
    <externalReference r:id="rId3"/>
  </externalReferences>
  <definedNames>
    <definedName name="Ar" localSheetId="1">'[1]10-01-1'!$K$5</definedName>
    <definedName name="Ar">Avst_MVA!$I$5</definedName>
    <definedName name="MVA_satser">totalavst!$K$15:$N$23</definedName>
    <definedName name="MVA_satser_193">Avst_MVA!$M$16:$P$34</definedName>
    <definedName name="_xlnm.Print_Area" localSheetId="1">totalavst!$A$1:$H$245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8" i="1" l="1"/>
  <c r="G30" i="2" l="1"/>
  <c r="G194" i="2"/>
  <c r="F194" i="2"/>
  <c r="G185" i="2"/>
  <c r="F192" i="2" s="1"/>
  <c r="G174" i="2"/>
  <c r="F174" i="2"/>
  <c r="G165" i="2"/>
  <c r="F172" i="2" s="1"/>
  <c r="G154" i="2"/>
  <c r="G143" i="2"/>
  <c r="F143" i="2"/>
  <c r="G134" i="2"/>
  <c r="F141" i="2" s="1"/>
  <c r="G141" i="2" s="1"/>
  <c r="G123" i="2"/>
  <c r="F123" i="2"/>
  <c r="G114" i="2"/>
  <c r="F121" i="2" s="1"/>
  <c r="G103" i="2"/>
  <c r="G91" i="2"/>
  <c r="N13" i="2"/>
  <c r="M13" i="2"/>
  <c r="L13" i="2"/>
  <c r="B67" i="2" s="1"/>
  <c r="G80" i="2"/>
  <c r="G69" i="2"/>
  <c r="F69" i="2"/>
  <c r="G60" i="2"/>
  <c r="F67" i="2" s="1"/>
  <c r="G49" i="2"/>
  <c r="F49" i="2"/>
  <c r="G40" i="2"/>
  <c r="F47" i="2" s="1"/>
  <c r="G47" i="2" s="1"/>
  <c r="F30" i="2"/>
  <c r="G21" i="2"/>
  <c r="F28" i="2" s="1"/>
  <c r="G28" i="2" s="1"/>
  <c r="G172" i="2" l="1"/>
  <c r="G173" i="2" s="1"/>
  <c r="G192" i="2"/>
  <c r="G193" i="2" s="1"/>
  <c r="B45" i="2"/>
  <c r="B139" i="2"/>
  <c r="B138" i="2"/>
  <c r="B144" i="2"/>
  <c r="G121" i="2"/>
  <c r="G122" i="2" s="1"/>
  <c r="B172" i="2"/>
  <c r="B175" i="2"/>
  <c r="B170" i="2"/>
  <c r="B119" i="2"/>
  <c r="B123" i="2" s="1"/>
  <c r="B124" i="2"/>
  <c r="B169" i="2"/>
  <c r="B118" i="2"/>
  <c r="B200" i="2"/>
  <c r="B210" i="2"/>
  <c r="B215" i="2"/>
  <c r="B205" i="2"/>
  <c r="B220" i="2"/>
  <c r="B189" i="2"/>
  <c r="B143" i="2"/>
  <c r="B190" i="2"/>
  <c r="B194" i="2" s="1"/>
  <c r="B195" i="2"/>
  <c r="B179" i="2"/>
  <c r="B141" i="2"/>
  <c r="B174" i="2"/>
  <c r="B192" i="2"/>
  <c r="B159" i="2"/>
  <c r="B128" i="2"/>
  <c r="G142" i="2"/>
  <c r="B44" i="2"/>
  <c r="B54" i="2"/>
  <c r="B70" i="2"/>
  <c r="B26" i="2"/>
  <c r="B64" i="2"/>
  <c r="B50" i="2"/>
  <c r="B34" i="2"/>
  <c r="B25" i="2"/>
  <c r="B65" i="2"/>
  <c r="B47" i="2"/>
  <c r="B31" i="2"/>
  <c r="B10" i="2"/>
  <c r="B28" i="2"/>
  <c r="B108" i="2"/>
  <c r="B121" i="2"/>
  <c r="B49" i="2"/>
  <c r="G67" i="2"/>
  <c r="G68" i="2" s="1"/>
  <c r="B69" i="2"/>
  <c r="G48" i="2"/>
  <c r="B30" i="2" l="1"/>
  <c r="G29" i="2"/>
  <c r="A28" i="1" l="1"/>
  <c r="A21" i="1"/>
  <c r="I44" i="1"/>
  <c r="H44" i="1"/>
  <c r="G44" i="1"/>
  <c r="D44" i="1"/>
  <c r="E44" i="1"/>
  <c r="C44" i="1"/>
  <c r="F36" i="1"/>
  <c r="F37" i="1"/>
  <c r="J37" i="1" s="1"/>
  <c r="G217" i="2" s="1"/>
  <c r="G218" i="2" s="1"/>
  <c r="F38" i="1"/>
  <c r="J38" i="1" s="1"/>
  <c r="G222" i="2" s="1"/>
  <c r="G223" i="2" s="1"/>
  <c r="I32" i="1"/>
  <c r="H32" i="1"/>
  <c r="G32" i="1"/>
  <c r="E32" i="1"/>
  <c r="D32" i="1"/>
  <c r="C32" i="1"/>
  <c r="I30" i="1"/>
  <c r="H30" i="1"/>
  <c r="G30" i="1"/>
  <c r="E30" i="1"/>
  <c r="D30" i="1"/>
  <c r="C30" i="1"/>
  <c r="I27" i="1"/>
  <c r="H27" i="1"/>
  <c r="G27" i="1"/>
  <c r="E27" i="1"/>
  <c r="D27" i="1"/>
  <c r="C27" i="1"/>
  <c r="I25" i="1"/>
  <c r="H25" i="1"/>
  <c r="G25" i="1"/>
  <c r="E25" i="1"/>
  <c r="D25" i="1"/>
  <c r="C25" i="1"/>
  <c r="F25" i="1" s="1"/>
  <c r="C16" i="1"/>
  <c r="F15" i="1"/>
  <c r="F31" i="1"/>
  <c r="J31" i="1" s="1"/>
  <c r="G186" i="2" s="1"/>
  <c r="G187" i="2" s="1"/>
  <c r="F29" i="1"/>
  <c r="J29" i="1" s="1"/>
  <c r="G166" i="2" s="1"/>
  <c r="G167" i="2" s="1"/>
  <c r="F28" i="1"/>
  <c r="J28" i="1" s="1"/>
  <c r="G155" i="2" s="1"/>
  <c r="G156" i="2" s="1"/>
  <c r="F26" i="1"/>
  <c r="J26" i="1" s="1"/>
  <c r="G135" i="2" s="1"/>
  <c r="G136" i="2" s="1"/>
  <c r="F24" i="1"/>
  <c r="J24" i="1" s="1"/>
  <c r="G115" i="2" s="1"/>
  <c r="G116" i="2" s="1"/>
  <c r="F23" i="1"/>
  <c r="J23" i="1" s="1"/>
  <c r="G104" i="2" s="1"/>
  <c r="G105" i="2" s="1"/>
  <c r="F22" i="1"/>
  <c r="J22" i="1" s="1"/>
  <c r="G92" i="2" s="1"/>
  <c r="G93" i="2" s="1"/>
  <c r="F21" i="1"/>
  <c r="J21" i="1" s="1"/>
  <c r="G81" i="2" s="1"/>
  <c r="G82" i="2" s="1"/>
  <c r="A36" i="1"/>
  <c r="A23" i="1"/>
  <c r="A22" i="1"/>
  <c r="A20" i="1"/>
  <c r="N18" i="1"/>
  <c r="A18" i="1" s="1"/>
  <c r="O18" i="1"/>
  <c r="A15" i="1" s="1"/>
  <c r="J25" i="1" l="1"/>
  <c r="G124" i="2" s="1"/>
  <c r="G125" i="2" s="1"/>
  <c r="F27" i="1"/>
  <c r="J27" i="1" s="1"/>
  <c r="G144" i="2" s="1"/>
  <c r="G145" i="2" s="1"/>
  <c r="F44" i="1"/>
  <c r="J44" i="1" s="1"/>
  <c r="A37" i="1"/>
  <c r="A34" i="1"/>
  <c r="A38" i="1"/>
  <c r="A35" i="1"/>
  <c r="F32" i="1"/>
  <c r="J32" i="1" s="1"/>
  <c r="G195" i="2" s="1"/>
  <c r="G196" i="2" s="1"/>
  <c r="F30" i="1"/>
  <c r="J30" i="1" s="1"/>
  <c r="G175" i="2" s="1"/>
  <c r="G176" i="2" s="1"/>
  <c r="A29" i="1"/>
  <c r="A27" i="1"/>
  <c r="A31" i="1"/>
  <c r="A25" i="1"/>
  <c r="A26" i="1"/>
  <c r="A30" i="1"/>
  <c r="A16" i="1"/>
  <c r="A24" i="1"/>
  <c r="A32" i="1"/>
  <c r="A19" i="1"/>
  <c r="A17" i="1"/>
  <c r="C20" i="1" l="1"/>
  <c r="F13" i="1" l="1"/>
  <c r="J13" i="1" s="1"/>
  <c r="F14" i="1"/>
  <c r="J14" i="1" s="1"/>
  <c r="E16" i="1"/>
  <c r="G16" i="1"/>
  <c r="G33" i="1" s="1"/>
  <c r="G39" i="1" s="1"/>
  <c r="H16" i="1"/>
  <c r="I16" i="1"/>
  <c r="F17" i="1"/>
  <c r="J17" i="1" s="1"/>
  <c r="G41" i="2" s="1"/>
  <c r="G42" i="2" s="1"/>
  <c r="C18" i="1"/>
  <c r="C33" i="1" s="1"/>
  <c r="C39" i="1" s="1"/>
  <c r="D18" i="1"/>
  <c r="E18" i="1"/>
  <c r="G18" i="1"/>
  <c r="H18" i="1"/>
  <c r="I18" i="1"/>
  <c r="F19" i="1"/>
  <c r="J19" i="1" s="1"/>
  <c r="G61" i="2" s="1"/>
  <c r="G62" i="2" s="1"/>
  <c r="D20" i="1"/>
  <c r="E20" i="1"/>
  <c r="G20" i="1"/>
  <c r="H20" i="1"/>
  <c r="I20" i="1"/>
  <c r="F34" i="1"/>
  <c r="J34" i="1" s="1"/>
  <c r="G202" i="2" s="1"/>
  <c r="G203" i="2" s="1"/>
  <c r="F35" i="1"/>
  <c r="J35" i="1" s="1"/>
  <c r="G207" i="2" s="1"/>
  <c r="G208" i="2" s="1"/>
  <c r="J36" i="1"/>
  <c r="G212" i="2" s="1"/>
  <c r="G213" i="2" s="1"/>
  <c r="F40" i="1"/>
  <c r="J40" i="1" s="1"/>
  <c r="I33" i="1" l="1"/>
  <c r="I39" i="1" s="1"/>
  <c r="G229" i="2" s="1"/>
  <c r="G230" i="2" s="1"/>
  <c r="E33" i="1"/>
  <c r="E39" i="1" s="1"/>
  <c r="H33" i="1"/>
  <c r="H39" i="1" s="1"/>
  <c r="F18" i="1"/>
  <c r="J18" i="1" s="1"/>
  <c r="G50" i="2" s="1"/>
  <c r="G51" i="2" s="1"/>
  <c r="F20" i="1"/>
  <c r="J20" i="1" s="1"/>
  <c r="G70" i="2" s="1"/>
  <c r="G71" i="2" s="1"/>
  <c r="D16" i="1"/>
  <c r="D33" i="1" s="1"/>
  <c r="D39" i="1" s="1"/>
  <c r="J15" i="1" l="1"/>
  <c r="G22" i="2" s="1"/>
  <c r="G23" i="2" s="1"/>
  <c r="F16" i="1"/>
  <c r="J16" i="1" s="1"/>
  <c r="G31" i="2" s="1"/>
  <c r="G32" i="2" s="1"/>
  <c r="F39" i="1" l="1"/>
  <c r="J39" i="1" s="1"/>
  <c r="F33" i="1"/>
  <c r="J33" i="1" s="1"/>
</calcChain>
</file>

<file path=xl/sharedStrings.xml><?xml version="1.0" encoding="utf-8"?>
<sst xmlns="http://schemas.openxmlformats.org/spreadsheetml/2006/main" count="262" uniqueCount="83">
  <si>
    <t>Arkiv:</t>
  </si>
  <si>
    <t>Utarb. dato/sign:</t>
  </si>
  <si>
    <t>År:</t>
  </si>
  <si>
    <t>Firma:</t>
  </si>
  <si>
    <t>Gj.gått dato/sign:</t>
  </si>
  <si>
    <t>Side:</t>
  </si>
  <si>
    <t>Sak:</t>
  </si>
  <si>
    <t xml:space="preserve">Termin  </t>
  </si>
  <si>
    <t>1</t>
  </si>
  <si>
    <t>2</t>
  </si>
  <si>
    <t>3</t>
  </si>
  <si>
    <t>Sum</t>
  </si>
  <si>
    <t>4</t>
  </si>
  <si>
    <t>5</t>
  </si>
  <si>
    <t>6</t>
  </si>
  <si>
    <t>Tekst</t>
  </si>
  <si>
    <t>+/–</t>
  </si>
  <si>
    <t>Jan/Feb</t>
  </si>
  <si>
    <t>Mars/april</t>
  </si>
  <si>
    <t>Mai/Juni</t>
  </si>
  <si>
    <t>Jan/juni</t>
  </si>
  <si>
    <t>Juli/Aug</t>
  </si>
  <si>
    <t>Sept/okt</t>
  </si>
  <si>
    <t>Nov/Des</t>
  </si>
  <si>
    <t>Merverdiavgiftssatser</t>
  </si>
  <si>
    <t>Aktuelt år</t>
  </si>
  <si>
    <t>–</t>
  </si>
  <si>
    <t>=</t>
  </si>
  <si>
    <t>År</t>
  </si>
  <si>
    <t>Lav</t>
  </si>
  <si>
    <t>Middels</t>
  </si>
  <si>
    <t>Høy</t>
  </si>
  <si>
    <t xml:space="preserve">  Samlet utgående mva</t>
  </si>
  <si>
    <t>Beløp innbet/mottatt</t>
  </si>
  <si>
    <t xml:space="preserve"> </t>
  </si>
  <si>
    <t>Bilagsnr/dato</t>
  </si>
  <si>
    <t>Avstemt mot regnskap (Dato/sign)</t>
  </si>
  <si>
    <t>Kommentarer:</t>
  </si>
  <si>
    <t>2. Samlet omsetning og uttak innenfor mva-loven og innførsel</t>
  </si>
  <si>
    <t>19. Å betale/tilgode</t>
  </si>
  <si>
    <t>Legg inn beløp i post 14, 15, 16, 17 og 18 (fradragsberettiget inngående avgift ) med minustegn.</t>
  </si>
  <si>
    <t>Kontonr</t>
  </si>
  <si>
    <t>Beløp</t>
  </si>
  <si>
    <t>Kontonavn:</t>
  </si>
  <si>
    <t>- Avgiftspliktig rabatt</t>
  </si>
  <si>
    <t>- Avgiftspliktig bonus</t>
  </si>
  <si>
    <t>- Tapte avgiftspliktige fordringer</t>
  </si>
  <si>
    <t>+ Inngått på tapte avgiftspliktige fordringer</t>
  </si>
  <si>
    <t>Avgiftspliktig omsetning, høy sats ifølge oppgavene fra "Avst_MVA"</t>
  </si>
  <si>
    <t>Eventuell differanse må forklares</t>
  </si>
  <si>
    <t>Grunnlag</t>
  </si>
  <si>
    <t>Avgift - beløp</t>
  </si>
  <si>
    <t>+/- korrigering for rabatt, bonus, tap og lignende</t>
  </si>
  <si>
    <t>Avgiftspliktig omsetning, middels sats ifølge oppgavene fra "Avst_MVA"</t>
  </si>
  <si>
    <t>Avgiftspliktig omsetning, lav sats ifølge oppgavene fra "Avst_MVA"</t>
  </si>
  <si>
    <t>Kontonr.</t>
  </si>
  <si>
    <t>Inngående avgift i regnskapet, høy sats</t>
  </si>
  <si>
    <t>Inngående avgift i regnskapet, middels sats</t>
  </si>
  <si>
    <t>Inngående avgift i regnskapet, lav sats</t>
  </si>
  <si>
    <t>Skyldig avgift (tilgode) - fylkesskattesjefen</t>
  </si>
  <si>
    <t>Bokført skyldig (tilgode)</t>
  </si>
  <si>
    <r>
      <t xml:space="preserve">Å betale (tilgode) for siste termin fra Avst_MVA, </t>
    </r>
    <r>
      <rPr>
        <sz val="7"/>
        <rFont val="Trebuchet MS"/>
        <family val="2"/>
      </rPr>
      <t>legg inn tall - ellers hentes å betale fra termin 6</t>
    </r>
  </si>
  <si>
    <t>KOMMENTARER :</t>
  </si>
  <si>
    <t>Innenlands omsetning og uttak fritatt for mva</t>
  </si>
  <si>
    <t>Innenlands omsetning og uttak fritatt for mva ifølge oppgavene fra "Avst_MVA"</t>
  </si>
  <si>
    <t>Innenlands omsetning med omvendt avgiftsplikt</t>
  </si>
  <si>
    <t>Innenlands omsetning med omvendt avgiftsplikt ifølge oppgavene fra "Avst_MVA"</t>
  </si>
  <si>
    <t>Utførsel av varer og tjenester fritatt for mva</t>
  </si>
  <si>
    <t>Utførsel av varer og tjenester fritatt for mva ifølge oppgavene fra "Avst_MVA"</t>
  </si>
  <si>
    <t>Innførsel av varer, høy sats ifølge oppgavene fra "Avst_MVA"</t>
  </si>
  <si>
    <t>Innførsel av varer, middels sats ifølge oppgavene fra "Avst_MVA"</t>
  </si>
  <si>
    <t xml:space="preserve"> Innførsel av varer som det ikke skal beregnes mva av</t>
  </si>
  <si>
    <t xml:space="preserve"> Innførsel av varer som det ikke skal beregnes mva av ifølge oppgavene fra "Avst_MVA"</t>
  </si>
  <si>
    <t>Tjenester kjøpt fra utlandet, høy sats ifølge oppgavene fra "Avst_MVA"</t>
  </si>
  <si>
    <t>Inngående avgift fra Avst_MVA, høy sats sum post 14</t>
  </si>
  <si>
    <t>Inngående avgift fra Avst_MVA, middels sats sum post 15</t>
  </si>
  <si>
    <t>Inngående avgift fra Avst_MVA, lav sats sum post 16</t>
  </si>
  <si>
    <t>Inngående avgift fra Avst_MVA, høy sats sum post 17</t>
  </si>
  <si>
    <t>Inngående avgift fra Avst_MVA, middels sats sum post 18</t>
  </si>
  <si>
    <t>Kontroll diff post 2 mot post 3 - 12</t>
  </si>
  <si>
    <t xml:space="preserve">1. Samlet omsetning og uttak utenfor merverdiavgiftsloven </t>
  </si>
  <si>
    <t xml:space="preserve">      SAMLESKJEMA FOR SKATTEMELDING FOR MERVERDIAVGIFT</t>
  </si>
  <si>
    <t xml:space="preserve"> TOTALAVSTEMMING AV SKATTEMELDING FOR MERVERDIAVGIFT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</si>
</sst>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4" x14ac:knownFonts="1">
    <font>
      <sz val="11"/>
      <name val="Times New Roman"/>
    </font>
    <font>
      <sz val="1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sz val="14"/>
      <name val="Times New Roman"/>
      <family val="1"/>
    </font>
    <font>
      <i/>
      <sz val="10"/>
      <name val="Verdana"/>
      <family val="2"/>
    </font>
    <font>
      <sz val="10"/>
      <name val="Verdana"/>
      <family val="2"/>
    </font>
    <font>
      <sz val="6"/>
      <name val="Trebuchet MS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sz val="8"/>
      <name val="Trebuchet MS"/>
      <family val="2"/>
    </font>
    <font>
      <b/>
      <sz val="12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6"/>
      <name val="Trebuchet MS"/>
      <family val="2"/>
    </font>
    <font>
      <b/>
      <sz val="8"/>
      <name val="Trebuchet MS"/>
      <family val="2"/>
    </font>
    <font>
      <b/>
      <sz val="11"/>
      <name val="Trebuchet MS"/>
      <family val="2"/>
    </font>
    <font>
      <sz val="7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>
      <left/>
      <right/>
      <top/>
      <bottom style="hair">
        <color indexed="64"/>
      </bottom>
      <diagonal/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/>
  </cellStyleXfs>
  <cellXfs count="187">
    <xf numFmtId="0" fontId="0" fillId="0" borderId="0" xfId="0"/>
    <xf numFmtId="38" fontId="3" fillId="0" borderId="0" xfId="0" applyNumberFormat="1" applyFont="1" applyProtection="1"/>
    <xf numFmtId="38" fontId="7" fillId="0" borderId="0" xfId="0" applyNumberFormat="1" applyFont="1" applyProtection="1"/>
    <xf numFmtId="38" fontId="3" fillId="2" borderId="1" xfId="0" applyNumberFormat="1" applyFont="1" applyFill="1" applyBorder="1" applyProtection="1"/>
    <xf numFmtId="38" fontId="3" fillId="2" borderId="2" xfId="0" applyNumberFormat="1" applyFont="1" applyFill="1" applyBorder="1" applyProtection="1"/>
    <xf numFmtId="38" fontId="9" fillId="0" borderId="0" xfId="0" applyNumberFormat="1" applyFont="1" applyProtection="1"/>
    <xf numFmtId="38" fontId="2" fillId="3" borderId="0" xfId="0" applyNumberFormat="1" applyFont="1" applyFill="1" applyProtection="1"/>
    <xf numFmtId="38" fontId="2" fillId="3" borderId="3" xfId="0" applyNumberFormat="1" applyFont="1" applyFill="1" applyBorder="1" applyProtection="1"/>
    <xf numFmtId="38" fontId="4" fillId="3" borderId="0" xfId="0" applyNumberFormat="1" applyFont="1" applyFill="1" applyProtection="1"/>
    <xf numFmtId="49" fontId="2" fillId="3" borderId="0" xfId="0" applyNumberFormat="1" applyFont="1" applyFill="1" applyProtection="1"/>
    <xf numFmtId="38" fontId="6" fillId="3" borderId="0" xfId="0" applyNumberFormat="1" applyFont="1" applyFill="1" applyProtection="1"/>
    <xf numFmtId="0" fontId="0" fillId="0" borderId="0" xfId="0" applyProtection="1"/>
    <xf numFmtId="0" fontId="0" fillId="2" borderId="4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10" fillId="2" borderId="4" xfId="0" applyFont="1" applyFill="1" applyBorder="1" applyAlignment="1" applyProtection="1">
      <alignment horizontal="center"/>
    </xf>
    <xf numFmtId="0" fontId="11" fillId="2" borderId="1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0" fillId="2" borderId="5" xfId="0" applyFont="1" applyFill="1" applyBorder="1" applyAlignment="1" applyProtection="1">
      <alignment horizontal="center"/>
    </xf>
    <xf numFmtId="0" fontId="10" fillId="2" borderId="6" xfId="0" applyFont="1" applyFill="1" applyBorder="1" applyAlignment="1" applyProtection="1">
      <alignment horizontal="center"/>
    </xf>
    <xf numFmtId="0" fontId="10" fillId="2" borderId="7" xfId="0" applyFont="1" applyFill="1" applyBorder="1" applyAlignment="1" applyProtection="1">
      <alignment horizontal="center"/>
    </xf>
    <xf numFmtId="9" fontId="0" fillId="2" borderId="1" xfId="0" applyNumberFormat="1" applyFill="1" applyBorder="1" applyAlignment="1" applyProtection="1">
      <alignment horizontal="center"/>
    </xf>
    <xf numFmtId="38" fontId="5" fillId="4" borderId="8" xfId="0" applyNumberFormat="1" applyFont="1" applyFill="1" applyBorder="1" applyAlignment="1" applyProtection="1">
      <alignment horizontal="left"/>
      <protection locked="0"/>
    </xf>
    <xf numFmtId="38" fontId="2" fillId="4" borderId="0" xfId="0" applyNumberFormat="1" applyFont="1" applyFill="1" applyBorder="1" applyProtection="1">
      <protection locked="0"/>
    </xf>
    <xf numFmtId="38" fontId="2" fillId="4" borderId="9" xfId="0" applyNumberFormat="1" applyFont="1" applyFill="1" applyBorder="1" applyProtection="1">
      <protection locked="0"/>
    </xf>
    <xf numFmtId="38" fontId="8" fillId="4" borderId="10" xfId="0" applyNumberFormat="1" applyFont="1" applyFill="1" applyBorder="1" applyProtection="1">
      <protection locked="0"/>
    </xf>
    <xf numFmtId="38" fontId="2" fillId="4" borderId="3" xfId="0" applyNumberFormat="1" applyFont="1" applyFill="1" applyBorder="1" applyProtection="1">
      <protection locked="0"/>
    </xf>
    <xf numFmtId="38" fontId="2" fillId="4" borderId="11" xfId="0" applyNumberFormat="1" applyFont="1" applyFill="1" applyBorder="1" applyProtection="1">
      <protection locked="0"/>
    </xf>
    <xf numFmtId="38" fontId="12" fillId="3" borderId="8" xfId="0" applyNumberFormat="1" applyFont="1" applyFill="1" applyBorder="1" applyAlignment="1" applyProtection="1">
      <alignment vertical="top"/>
    </xf>
    <xf numFmtId="38" fontId="12" fillId="3" borderId="0" xfId="0" applyNumberFormat="1" applyFont="1" applyFill="1" applyAlignment="1" applyProtection="1">
      <alignment vertical="top"/>
    </xf>
    <xf numFmtId="38" fontId="13" fillId="3" borderId="10" xfId="0" applyNumberFormat="1" applyFont="1" applyFill="1" applyBorder="1" applyAlignment="1" applyProtection="1">
      <alignment horizontal="centerContinuous"/>
    </xf>
    <xf numFmtId="38" fontId="13" fillId="3" borderId="3" xfId="0" applyNumberFormat="1" applyFont="1" applyFill="1" applyBorder="1" applyAlignment="1" applyProtection="1">
      <alignment horizontal="centerContinuous"/>
    </xf>
    <xf numFmtId="38" fontId="12" fillId="3" borderId="9" xfId="0" applyNumberFormat="1" applyFont="1" applyFill="1" applyBorder="1" applyAlignment="1" applyProtection="1">
      <alignment vertical="top"/>
    </xf>
    <xf numFmtId="38" fontId="13" fillId="3" borderId="3" xfId="0" applyNumberFormat="1" applyFont="1" applyFill="1" applyBorder="1" applyProtection="1"/>
    <xf numFmtId="14" fontId="13" fillId="5" borderId="10" xfId="0" applyNumberFormat="1" applyFont="1" applyFill="1" applyBorder="1" applyProtection="1">
      <protection locked="0"/>
    </xf>
    <xf numFmtId="38" fontId="13" fillId="3" borderId="10" xfId="0" applyNumberFormat="1" applyFont="1" applyFill="1" applyBorder="1" applyProtection="1"/>
    <xf numFmtId="38" fontId="13" fillId="3" borderId="11" xfId="0" applyNumberFormat="1" applyFont="1" applyFill="1" applyBorder="1" applyProtection="1"/>
    <xf numFmtId="38" fontId="14" fillId="3" borderId="12" xfId="0" applyNumberFormat="1" applyFont="1" applyFill="1" applyBorder="1" applyAlignment="1" applyProtection="1">
      <alignment horizontal="centerContinuous"/>
    </xf>
    <xf numFmtId="38" fontId="15" fillId="3" borderId="13" xfId="0" applyNumberFormat="1" applyFont="1" applyFill="1" applyBorder="1" applyAlignment="1" applyProtection="1">
      <alignment horizontal="centerContinuous"/>
    </xf>
    <xf numFmtId="38" fontId="15" fillId="3" borderId="14" xfId="0" applyNumberFormat="1" applyFont="1" applyFill="1" applyBorder="1" applyAlignment="1" applyProtection="1">
      <alignment horizontal="centerContinuous"/>
    </xf>
    <xf numFmtId="38" fontId="15" fillId="3" borderId="8" xfId="0" applyNumberFormat="1" applyFont="1" applyFill="1" applyBorder="1" applyAlignment="1" applyProtection="1">
      <alignment horizontal="right"/>
    </xf>
    <xf numFmtId="38" fontId="15" fillId="3" borderId="15" xfId="0" applyNumberFormat="1" applyFont="1" applyFill="1" applyBorder="1" applyAlignment="1" applyProtection="1">
      <alignment horizontal="center"/>
    </xf>
    <xf numFmtId="38" fontId="16" fillId="3" borderId="15" xfId="0" applyNumberFormat="1" applyFont="1" applyFill="1" applyBorder="1" applyAlignment="1" applyProtection="1">
      <alignment horizontal="center"/>
    </xf>
    <xf numFmtId="38" fontId="15" fillId="3" borderId="10" xfId="0" applyNumberFormat="1" applyFont="1" applyFill="1" applyBorder="1" applyAlignment="1" applyProtection="1">
      <alignment horizontal="left"/>
    </xf>
    <xf numFmtId="38" fontId="15" fillId="3" borderId="16" xfId="0" quotePrefix="1" applyNumberFormat="1" applyFont="1" applyFill="1" applyBorder="1" applyAlignment="1" applyProtection="1">
      <alignment horizontal="center"/>
    </xf>
    <xf numFmtId="38" fontId="16" fillId="3" borderId="16" xfId="0" applyNumberFormat="1" applyFont="1" applyFill="1" applyBorder="1" applyAlignment="1" applyProtection="1">
      <alignment horizontal="center"/>
    </xf>
    <xf numFmtId="38" fontId="15" fillId="3" borderId="17" xfId="0" applyNumberFormat="1" applyFont="1" applyFill="1" applyBorder="1" applyAlignment="1" applyProtection="1">
      <alignment horizontal="left" wrapText="1"/>
    </xf>
    <xf numFmtId="38" fontId="15" fillId="3" borderId="18" xfId="0" quotePrefix="1" applyNumberFormat="1" applyFont="1" applyFill="1" applyBorder="1" applyAlignment="1" applyProtection="1">
      <alignment horizontal="center"/>
    </xf>
    <xf numFmtId="165" fontId="14" fillId="5" borderId="18" xfId="1" applyNumberFormat="1" applyFont="1" applyFill="1" applyBorder="1" applyProtection="1">
      <protection locked="0"/>
    </xf>
    <xf numFmtId="165" fontId="14" fillId="3" borderId="18" xfId="1" applyNumberFormat="1" applyFont="1" applyFill="1" applyBorder="1" applyProtection="1"/>
    <xf numFmtId="38" fontId="15" fillId="3" borderId="19" xfId="0" applyNumberFormat="1" applyFont="1" applyFill="1" applyBorder="1" applyAlignment="1" applyProtection="1">
      <alignment horizontal="left" wrapText="1"/>
    </xf>
    <xf numFmtId="38" fontId="15" fillId="3" borderId="20" xfId="0" quotePrefix="1" applyNumberFormat="1" applyFont="1" applyFill="1" applyBorder="1" applyAlignment="1" applyProtection="1">
      <alignment horizontal="center"/>
    </xf>
    <xf numFmtId="165" fontId="14" fillId="5" borderId="20" xfId="1" applyNumberFormat="1" applyFont="1" applyFill="1" applyBorder="1" applyProtection="1">
      <protection locked="0"/>
    </xf>
    <xf numFmtId="165" fontId="14" fillId="3" borderId="20" xfId="1" applyNumberFormat="1" applyFont="1" applyFill="1" applyBorder="1" applyProtection="1"/>
    <xf numFmtId="165" fontId="14" fillId="3" borderId="21" xfId="1" applyNumberFormat="1" applyFont="1" applyFill="1" applyBorder="1" applyProtection="1"/>
    <xf numFmtId="165" fontId="14" fillId="3" borderId="16" xfId="1" applyNumberFormat="1" applyFont="1" applyFill="1" applyBorder="1" applyProtection="1"/>
    <xf numFmtId="38" fontId="15" fillId="3" borderId="10" xfId="0" quotePrefix="1" applyNumberFormat="1" applyFont="1" applyFill="1" applyBorder="1" applyAlignment="1" applyProtection="1">
      <alignment horizontal="left" wrapText="1"/>
    </xf>
    <xf numFmtId="38" fontId="15" fillId="3" borderId="10" xfId="0" applyNumberFormat="1" applyFont="1" applyFill="1" applyBorder="1" applyAlignment="1" applyProtection="1">
      <alignment horizontal="left" wrapText="1"/>
    </xf>
    <xf numFmtId="165" fontId="14" fillId="5" borderId="16" xfId="1" applyNumberFormat="1" applyFont="1" applyFill="1" applyBorder="1" applyProtection="1">
      <protection locked="0"/>
    </xf>
    <xf numFmtId="38" fontId="15" fillId="3" borderId="16" xfId="0" applyNumberFormat="1" applyFont="1" applyFill="1" applyBorder="1" applyAlignment="1" applyProtection="1">
      <alignment horizontal="center"/>
    </xf>
    <xf numFmtId="38" fontId="14" fillId="3" borderId="16" xfId="0" quotePrefix="1" applyNumberFormat="1" applyFont="1" applyFill="1" applyBorder="1" applyAlignment="1" applyProtection="1">
      <alignment horizontal="center"/>
    </xf>
    <xf numFmtId="38" fontId="15" fillId="3" borderId="17" xfId="0" applyNumberFormat="1" applyFont="1" applyFill="1" applyBorder="1" applyAlignment="1" applyProtection="1">
      <alignment horizontal="left"/>
    </xf>
    <xf numFmtId="38" fontId="14" fillId="3" borderId="18" xfId="0" quotePrefix="1" applyNumberFormat="1" applyFont="1" applyFill="1" applyBorder="1" applyAlignment="1" applyProtection="1">
      <alignment horizontal="center"/>
    </xf>
    <xf numFmtId="38" fontId="15" fillId="3" borderId="22" xfId="0" applyNumberFormat="1" applyFont="1" applyFill="1" applyBorder="1" applyAlignment="1" applyProtection="1">
      <alignment horizontal="left"/>
    </xf>
    <xf numFmtId="38" fontId="15" fillId="3" borderId="21" xfId="0" quotePrefix="1" applyNumberFormat="1" applyFont="1" applyFill="1" applyBorder="1" applyAlignment="1" applyProtection="1">
      <alignment horizontal="center"/>
    </xf>
    <xf numFmtId="165" fontId="14" fillId="5" borderId="16" xfId="1" applyNumberFormat="1" applyFont="1" applyFill="1" applyBorder="1" applyAlignment="1" applyProtection="1">
      <protection locked="0"/>
    </xf>
    <xf numFmtId="165" fontId="14" fillId="3" borderId="16" xfId="1" applyNumberFormat="1" applyFont="1" applyFill="1" applyBorder="1" applyAlignment="1" applyProtection="1"/>
    <xf numFmtId="38" fontId="15" fillId="3" borderId="21" xfId="0" applyNumberFormat="1" applyFont="1" applyFill="1" applyBorder="1" applyAlignment="1" applyProtection="1">
      <alignment horizontal="center"/>
    </xf>
    <xf numFmtId="165" fontId="14" fillId="5" borderId="21" xfId="1" applyNumberFormat="1" applyFont="1" applyFill="1" applyBorder="1" applyAlignment="1" applyProtection="1">
      <alignment horizontal="right"/>
      <protection locked="0"/>
    </xf>
    <xf numFmtId="165" fontId="14" fillId="3" borderId="21" xfId="1" applyNumberFormat="1" applyFont="1" applyFill="1" applyBorder="1" applyAlignment="1" applyProtection="1">
      <alignment horizontal="right"/>
    </xf>
    <xf numFmtId="38" fontId="14" fillId="5" borderId="16" xfId="0" applyNumberFormat="1" applyFont="1" applyFill="1" applyBorder="1" applyAlignment="1" applyProtection="1">
      <alignment horizontal="right"/>
      <protection locked="0"/>
    </xf>
    <xf numFmtId="38" fontId="14" fillId="3" borderId="16" xfId="0" applyNumberFormat="1" applyFont="1" applyFill="1" applyBorder="1" applyAlignment="1" applyProtection="1">
      <alignment horizontal="right"/>
    </xf>
    <xf numFmtId="38" fontId="17" fillId="5" borderId="23" xfId="0" applyNumberFormat="1" applyFont="1" applyFill="1" applyBorder="1" applyProtection="1">
      <protection locked="0"/>
    </xf>
    <xf numFmtId="38" fontId="15" fillId="5" borderId="0" xfId="0" applyNumberFormat="1" applyFont="1" applyFill="1" applyBorder="1" applyProtection="1">
      <protection locked="0"/>
    </xf>
    <xf numFmtId="38" fontId="15" fillId="5" borderId="9" xfId="0" applyNumberFormat="1" applyFont="1" applyFill="1" applyBorder="1" applyProtection="1">
      <protection locked="0"/>
    </xf>
    <xf numFmtId="38" fontId="13" fillId="5" borderId="8" xfId="0" applyNumberFormat="1" applyFont="1" applyFill="1" applyBorder="1" applyAlignment="1" applyProtection="1">
      <alignment horizontal="left"/>
      <protection locked="0"/>
    </xf>
    <xf numFmtId="38" fontId="13" fillId="6" borderId="10" xfId="0" applyNumberFormat="1" applyFont="1" applyFill="1" applyBorder="1" applyProtection="1">
      <protection locked="0"/>
    </xf>
    <xf numFmtId="49" fontId="13" fillId="3" borderId="24" xfId="0" applyNumberFormat="1" applyFont="1" applyFill="1" applyBorder="1" applyAlignment="1" applyProtection="1"/>
    <xf numFmtId="38" fontId="13" fillId="6" borderId="3" xfId="0" applyNumberFormat="1" applyFont="1" applyFill="1" applyBorder="1" applyProtection="1">
      <protection locked="0"/>
    </xf>
    <xf numFmtId="14" fontId="13" fillId="6" borderId="10" xfId="0" applyNumberFormat="1" applyFont="1" applyFill="1" applyBorder="1" applyAlignment="1" applyProtection="1">
      <protection locked="0"/>
    </xf>
    <xf numFmtId="38" fontId="13" fillId="6" borderId="3" xfId="0" applyNumberFormat="1" applyFont="1" applyFill="1" applyBorder="1" applyAlignment="1" applyProtection="1">
      <protection locked="0"/>
    </xf>
    <xf numFmtId="38" fontId="15" fillId="3" borderId="17" xfId="0" quotePrefix="1" applyNumberFormat="1" applyFont="1" applyFill="1" applyBorder="1" applyAlignment="1" applyProtection="1">
      <alignment horizontal="left" wrapText="1"/>
    </xf>
    <xf numFmtId="38" fontId="15" fillId="3" borderId="8" xfId="0" applyNumberFormat="1" applyFont="1" applyFill="1" applyBorder="1" applyAlignment="1" applyProtection="1">
      <alignment horizontal="left"/>
    </xf>
    <xf numFmtId="38" fontId="15" fillId="0" borderId="23" xfId="2" applyNumberFormat="1" applyFont="1" applyBorder="1" applyProtection="1"/>
    <xf numFmtId="38" fontId="15" fillId="0" borderId="27" xfId="2" applyNumberFormat="1" applyFont="1" applyBorder="1" applyProtection="1"/>
    <xf numFmtId="38" fontId="15" fillId="0" borderId="13" xfId="2" applyNumberFormat="1" applyFont="1" applyBorder="1" applyProtection="1"/>
    <xf numFmtId="38" fontId="15" fillId="0" borderId="14" xfId="2" applyNumberFormat="1" applyFont="1" applyBorder="1" applyProtection="1"/>
    <xf numFmtId="38" fontId="19" fillId="0" borderId="0" xfId="2" applyNumberFormat="1" applyFont="1" applyProtection="1"/>
    <xf numFmtId="38" fontId="15" fillId="0" borderId="8" xfId="2" applyNumberFormat="1" applyFont="1" applyBorder="1" applyProtection="1"/>
    <xf numFmtId="38" fontId="15" fillId="0" borderId="0" xfId="2" applyNumberFormat="1" applyFont="1" applyBorder="1" applyProtection="1"/>
    <xf numFmtId="38" fontId="12" fillId="0" borderId="8" xfId="2" applyNumberFormat="1" applyFont="1" applyBorder="1" applyAlignment="1" applyProtection="1">
      <alignment vertical="top"/>
    </xf>
    <xf numFmtId="38" fontId="12" fillId="0" borderId="0" xfId="2" applyNumberFormat="1" applyFont="1" applyBorder="1" applyAlignment="1" applyProtection="1">
      <alignment vertical="top"/>
    </xf>
    <xf numFmtId="38" fontId="12" fillId="0" borderId="9" xfId="2" applyNumberFormat="1" applyFont="1" applyBorder="1" applyAlignment="1" applyProtection="1">
      <alignment vertical="top"/>
    </xf>
    <xf numFmtId="38" fontId="20" fillId="0" borderId="8" xfId="2" applyNumberFormat="1" applyFont="1" applyBorder="1" applyProtection="1"/>
    <xf numFmtId="38" fontId="13" fillId="0" borderId="10" xfId="2" applyNumberFormat="1" applyFont="1" applyBorder="1" applyAlignment="1" applyProtection="1">
      <alignment horizontal="left"/>
    </xf>
    <xf numFmtId="49" fontId="13" fillId="0" borderId="3" xfId="2" applyNumberFormat="1" applyFont="1" applyBorder="1" applyAlignment="1" applyProtection="1"/>
    <xf numFmtId="38" fontId="21" fillId="0" borderId="8" xfId="2" applyNumberFormat="1" applyFont="1" applyBorder="1" applyProtection="1"/>
    <xf numFmtId="38" fontId="15" fillId="0" borderId="10" xfId="2" applyNumberFormat="1" applyFont="1" applyBorder="1" applyProtection="1"/>
    <xf numFmtId="38" fontId="15" fillId="0" borderId="3" xfId="2" applyNumberFormat="1" applyFont="1" applyBorder="1" applyProtection="1"/>
    <xf numFmtId="38" fontId="13" fillId="6" borderId="10" xfId="2" applyNumberFormat="1" applyFont="1" applyFill="1" applyBorder="1" applyProtection="1">
      <protection locked="0"/>
    </xf>
    <xf numFmtId="38" fontId="13" fillId="6" borderId="3" xfId="2" applyNumberFormat="1" applyFont="1" applyFill="1" applyBorder="1" applyProtection="1">
      <protection locked="0"/>
    </xf>
    <xf numFmtId="38" fontId="13" fillId="0" borderId="3" xfId="2" applyNumberFormat="1" applyFont="1" applyBorder="1" applyProtection="1"/>
    <xf numFmtId="14" fontId="13" fillId="6" borderId="10" xfId="2" applyNumberFormat="1" applyFont="1" applyFill="1" applyBorder="1" applyProtection="1">
      <protection locked="0"/>
    </xf>
    <xf numFmtId="14" fontId="13" fillId="6" borderId="3" xfId="2" applyNumberFormat="1" applyFont="1" applyFill="1" applyBorder="1" applyAlignment="1" applyProtection="1">
      <alignment horizontal="left"/>
      <protection locked="0"/>
    </xf>
    <xf numFmtId="38" fontId="13" fillId="0" borderId="10" xfId="2" applyNumberFormat="1" applyFont="1" applyBorder="1" applyProtection="1"/>
    <xf numFmtId="38" fontId="15" fillId="0" borderId="3" xfId="2" applyNumberFormat="1" applyFont="1" applyBorder="1" applyAlignment="1" applyProtection="1">
      <alignment horizontal="left"/>
    </xf>
    <xf numFmtId="38" fontId="13" fillId="0" borderId="11" xfId="2" applyNumberFormat="1" applyFont="1" applyBorder="1" applyProtection="1"/>
    <xf numFmtId="38" fontId="14" fillId="0" borderId="3" xfId="2" applyNumberFormat="1" applyFont="1" applyBorder="1" applyAlignment="1" applyProtection="1">
      <alignment horizontal="left"/>
    </xf>
    <xf numFmtId="38" fontId="16" fillId="0" borderId="12" xfId="2" applyNumberFormat="1" applyFont="1" applyBorder="1" applyAlignment="1" applyProtection="1">
      <alignment horizontal="center"/>
    </xf>
    <xf numFmtId="38" fontId="16" fillId="0" borderId="28" xfId="2" applyNumberFormat="1" applyFont="1" applyBorder="1" applyAlignment="1" applyProtection="1">
      <alignment horizontal="center"/>
    </xf>
    <xf numFmtId="38" fontId="15" fillId="0" borderId="9" xfId="2" applyNumberFormat="1" applyFont="1" applyBorder="1" applyProtection="1"/>
    <xf numFmtId="38" fontId="15" fillId="0" borderId="10" xfId="2" applyNumberFormat="1" applyFont="1" applyBorder="1" applyAlignment="1" applyProtection="1">
      <alignment horizontal="left"/>
    </xf>
    <xf numFmtId="38" fontId="14" fillId="0" borderId="3" xfId="2" applyNumberFormat="1" applyFont="1" applyFill="1" applyBorder="1" applyProtection="1"/>
    <xf numFmtId="1" fontId="14" fillId="0" borderId="12" xfId="2" applyNumberFormat="1" applyFont="1" applyFill="1" applyBorder="1" applyAlignment="1" applyProtection="1"/>
    <xf numFmtId="38" fontId="14" fillId="0" borderId="28" xfId="2" applyNumberFormat="1" applyFont="1" applyFill="1" applyBorder="1" applyProtection="1"/>
    <xf numFmtId="38" fontId="14" fillId="5" borderId="10" xfId="2" applyNumberFormat="1" applyFont="1" applyFill="1" applyBorder="1" applyProtection="1">
      <protection locked="0"/>
    </xf>
    <xf numFmtId="38" fontId="14" fillId="5" borderId="3" xfId="2" applyNumberFormat="1" applyFont="1" applyFill="1" applyBorder="1" applyProtection="1">
      <protection locked="0"/>
    </xf>
    <xf numFmtId="1" fontId="14" fillId="5" borderId="12" xfId="2" applyNumberFormat="1" applyFont="1" applyFill="1" applyBorder="1" applyAlignment="1" applyProtection="1">
      <protection locked="0"/>
    </xf>
    <xf numFmtId="38" fontId="14" fillId="5" borderId="28" xfId="2" applyNumberFormat="1" applyFont="1" applyFill="1" applyBorder="1" applyProtection="1">
      <protection locked="0"/>
    </xf>
    <xf numFmtId="38" fontId="15" fillId="0" borderId="10" xfId="2" quotePrefix="1" applyNumberFormat="1" applyFont="1" applyBorder="1" applyAlignment="1" applyProtection="1">
      <alignment horizontal="left"/>
    </xf>
    <xf numFmtId="38" fontId="14" fillId="5" borderId="18" xfId="2" applyNumberFormat="1" applyFont="1" applyFill="1" applyBorder="1" applyProtection="1">
      <protection locked="0"/>
    </xf>
    <xf numFmtId="38" fontId="19" fillId="0" borderId="0" xfId="2" applyNumberFormat="1" applyFont="1" applyBorder="1" applyProtection="1"/>
    <xf numFmtId="38" fontId="15" fillId="0" borderId="0" xfId="2" applyNumberFormat="1" applyFont="1" applyBorder="1" applyAlignment="1" applyProtection="1">
      <alignment horizontal="left"/>
    </xf>
    <xf numFmtId="38" fontId="15" fillId="0" borderId="0" xfId="2" applyNumberFormat="1" applyFont="1" applyBorder="1" applyAlignment="1" applyProtection="1">
      <alignment horizontal="right"/>
    </xf>
    <xf numFmtId="38" fontId="14" fillId="0" borderId="28" xfId="2" applyNumberFormat="1" applyFont="1" applyBorder="1" applyProtection="1"/>
    <xf numFmtId="38" fontId="14" fillId="6" borderId="18" xfId="2" applyNumberFormat="1" applyFont="1" applyFill="1" applyBorder="1" applyProtection="1">
      <protection locked="0"/>
    </xf>
    <xf numFmtId="38" fontId="14" fillId="0" borderId="0" xfId="2" applyNumberFormat="1" applyFont="1" applyBorder="1" applyAlignment="1" applyProtection="1">
      <alignment horizontal="left"/>
    </xf>
    <xf numFmtId="38" fontId="14" fillId="0" borderId="18" xfId="2" applyNumberFormat="1" applyFont="1" applyBorder="1" applyProtection="1"/>
    <xf numFmtId="1" fontId="14" fillId="5" borderId="10" xfId="2" applyNumberFormat="1" applyFont="1" applyFill="1" applyBorder="1" applyAlignment="1" applyProtection="1">
      <protection locked="0"/>
    </xf>
    <xf numFmtId="38" fontId="16" fillId="0" borderId="10" xfId="2" applyNumberFormat="1" applyFont="1" applyBorder="1" applyAlignment="1" applyProtection="1">
      <alignment horizontal="center"/>
    </xf>
    <xf numFmtId="38" fontId="16" fillId="0" borderId="16" xfId="2" applyNumberFormat="1" applyFont="1" applyBorder="1" applyAlignment="1" applyProtection="1">
      <alignment horizontal="center"/>
    </xf>
    <xf numFmtId="38" fontId="15" fillId="0" borderId="8" xfId="2" applyNumberFormat="1" applyFont="1" applyBorder="1" applyAlignment="1" applyProtection="1">
      <alignment horizontal="left"/>
    </xf>
    <xf numFmtId="3" fontId="14" fillId="0" borderId="16" xfId="2" applyNumberFormat="1" applyFont="1" applyFill="1" applyBorder="1" applyAlignment="1" applyProtection="1"/>
    <xf numFmtId="38" fontId="14" fillId="0" borderId="18" xfId="2" applyNumberFormat="1" applyFont="1" applyFill="1" applyBorder="1" applyProtection="1"/>
    <xf numFmtId="38" fontId="14" fillId="0" borderId="27" xfId="2" applyNumberFormat="1" applyFont="1" applyBorder="1" applyAlignment="1" applyProtection="1">
      <alignment horizontal="left"/>
    </xf>
    <xf numFmtId="38" fontId="15" fillId="0" borderId="27" xfId="2" applyNumberFormat="1" applyFont="1" applyBorder="1" applyAlignment="1" applyProtection="1">
      <alignment horizontal="right"/>
    </xf>
    <xf numFmtId="38" fontId="14" fillId="0" borderId="21" xfId="2" applyNumberFormat="1" applyFont="1" applyBorder="1" applyProtection="1"/>
    <xf numFmtId="38" fontId="15" fillId="0" borderId="12" xfId="2" applyNumberFormat="1" applyFont="1" applyBorder="1" applyAlignment="1" applyProtection="1">
      <alignment horizontal="left"/>
    </xf>
    <xf numFmtId="1" fontId="14" fillId="0" borderId="10" xfId="2" applyNumberFormat="1" applyFont="1" applyBorder="1" applyAlignment="1" applyProtection="1"/>
    <xf numFmtId="1" fontId="15" fillId="0" borderId="3" xfId="2" applyNumberFormat="1" applyFont="1" applyFill="1" applyBorder="1" applyAlignment="1" applyProtection="1">
      <alignment horizontal="center"/>
    </xf>
    <xf numFmtId="38" fontId="15" fillId="0" borderId="27" xfId="2" applyNumberFormat="1" applyFont="1" applyBorder="1" applyAlignment="1" applyProtection="1">
      <alignment horizontal="left"/>
    </xf>
    <xf numFmtId="38" fontId="14" fillId="0" borderId="0" xfId="2" applyNumberFormat="1" applyFont="1" applyBorder="1" applyProtection="1"/>
    <xf numFmtId="1" fontId="14" fillId="6" borderId="12" xfId="2" applyNumberFormat="1" applyFont="1" applyFill="1" applyBorder="1" applyAlignment="1" applyProtection="1">
      <protection locked="0"/>
    </xf>
    <xf numFmtId="38" fontId="14" fillId="0" borderId="16" xfId="2" applyNumberFormat="1" applyFont="1" applyBorder="1" applyProtection="1"/>
    <xf numFmtId="1" fontId="14" fillId="0" borderId="28" xfId="2" applyNumberFormat="1" applyFont="1" applyFill="1" applyBorder="1" applyAlignment="1" applyProtection="1"/>
    <xf numFmtId="38" fontId="19" fillId="0" borderId="3" xfId="2" applyNumberFormat="1" applyFont="1" applyBorder="1" applyProtection="1"/>
    <xf numFmtId="38" fontId="14" fillId="0" borderId="23" xfId="2" applyNumberFormat="1" applyFont="1" applyBorder="1" applyProtection="1"/>
    <xf numFmtId="38" fontId="14" fillId="0" borderId="9" xfId="2" applyNumberFormat="1" applyFont="1" applyBorder="1" applyProtection="1"/>
    <xf numFmtId="38" fontId="14" fillId="0" borderId="8" xfId="2" applyNumberFormat="1" applyFont="1" applyBorder="1" applyProtection="1"/>
    <xf numFmtId="1" fontId="14" fillId="0" borderId="12" xfId="2" applyNumberFormat="1" applyFont="1" applyBorder="1" applyAlignment="1" applyProtection="1"/>
    <xf numFmtId="38" fontId="14" fillId="5" borderId="12" xfId="2" applyNumberFormat="1" applyFont="1" applyFill="1" applyBorder="1" applyProtection="1">
      <protection locked="0"/>
    </xf>
    <xf numFmtId="38" fontId="14" fillId="5" borderId="13" xfId="2" applyNumberFormat="1" applyFont="1" applyFill="1" applyBorder="1" applyProtection="1">
      <protection locked="0"/>
    </xf>
    <xf numFmtId="38" fontId="14" fillId="5" borderId="16" xfId="2" applyNumberFormat="1" applyFont="1" applyFill="1" applyBorder="1" applyProtection="1">
      <protection locked="0"/>
    </xf>
    <xf numFmtId="1" fontId="14" fillId="0" borderId="3" xfId="2" applyNumberFormat="1" applyFont="1" applyBorder="1" applyProtection="1"/>
    <xf numFmtId="38" fontId="14" fillId="6" borderId="21" xfId="2" applyNumberFormat="1" applyFont="1" applyFill="1" applyBorder="1" applyProtection="1">
      <protection locked="0"/>
    </xf>
    <xf numFmtId="38" fontId="14" fillId="5" borderId="21" xfId="2" applyNumberFormat="1" applyFont="1" applyFill="1" applyBorder="1" applyProtection="1">
      <protection locked="0"/>
    </xf>
    <xf numFmtId="1" fontId="15" fillId="0" borderId="3" xfId="2" applyNumberFormat="1" applyFont="1" applyBorder="1" applyProtection="1"/>
    <xf numFmtId="38" fontId="13" fillId="0" borderId="0" xfId="2" applyNumberFormat="1" applyFont="1" applyBorder="1" applyAlignment="1" applyProtection="1">
      <alignment horizontal="left"/>
    </xf>
    <xf numFmtId="38" fontId="14" fillId="5" borderId="0" xfId="2" applyNumberFormat="1" applyFont="1" applyFill="1" applyBorder="1" applyProtection="1">
      <protection locked="0"/>
    </xf>
    <xf numFmtId="38" fontId="15" fillId="5" borderId="0" xfId="2" applyNumberFormat="1" applyFont="1" applyFill="1" applyBorder="1" applyProtection="1">
      <protection locked="0"/>
    </xf>
    <xf numFmtId="38" fontId="15" fillId="5" borderId="9" xfId="2" applyNumberFormat="1" applyFont="1" applyFill="1" applyBorder="1" applyProtection="1">
      <protection locked="0"/>
    </xf>
    <xf numFmtId="38" fontId="19" fillId="0" borderId="8" xfId="2" applyNumberFormat="1" applyFont="1" applyBorder="1" applyProtection="1"/>
    <xf numFmtId="38" fontId="19" fillId="0" borderId="9" xfId="2" applyNumberFormat="1" applyFont="1" applyBorder="1" applyProtection="1"/>
    <xf numFmtId="38" fontId="19" fillId="0" borderId="10" xfId="2" applyNumberFormat="1" applyFont="1" applyBorder="1" applyProtection="1"/>
    <xf numFmtId="38" fontId="19" fillId="0" borderId="11" xfId="2" applyNumberFormat="1" applyFont="1" applyBorder="1" applyProtection="1"/>
    <xf numFmtId="38" fontId="14" fillId="0" borderId="3" xfId="2" applyNumberFormat="1" applyFont="1" applyFill="1" applyBorder="1" applyAlignment="1" applyProtection="1">
      <alignment horizontal="left"/>
    </xf>
    <xf numFmtId="38" fontId="15" fillId="0" borderId="3" xfId="2" applyNumberFormat="1" applyFont="1" applyBorder="1" applyAlignment="1" applyProtection="1">
      <alignment horizontal="right"/>
    </xf>
    <xf numFmtId="38" fontId="14" fillId="3" borderId="19" xfId="0" applyNumberFormat="1" applyFont="1" applyFill="1" applyBorder="1" applyAlignment="1" applyProtection="1">
      <alignment horizontal="center"/>
    </xf>
    <xf numFmtId="38" fontId="14" fillId="3" borderId="25" xfId="0" applyNumberFormat="1" applyFont="1" applyFill="1" applyBorder="1" applyAlignment="1" applyProtection="1">
      <alignment horizontal="center"/>
    </xf>
    <xf numFmtId="38" fontId="14" fillId="3" borderId="26" xfId="0" applyNumberFormat="1" applyFont="1" applyFill="1" applyBorder="1" applyAlignment="1" applyProtection="1">
      <alignment horizontal="center"/>
    </xf>
    <xf numFmtId="1" fontId="13" fillId="6" borderId="10" xfId="0" applyNumberFormat="1" applyFont="1" applyFill="1" applyBorder="1" applyAlignment="1" applyProtection="1">
      <alignment horizontal="center"/>
      <protection locked="0"/>
    </xf>
    <xf numFmtId="1" fontId="13" fillId="6" borderId="11" xfId="0" applyNumberFormat="1" applyFont="1" applyFill="1" applyBorder="1" applyAlignment="1" applyProtection="1">
      <alignment horizontal="center"/>
      <protection locked="0"/>
    </xf>
    <xf numFmtId="38" fontId="13" fillId="6" borderId="10" xfId="0" quotePrefix="1" applyNumberFormat="1" applyFont="1" applyFill="1" applyBorder="1" applyAlignment="1" applyProtection="1">
      <alignment horizontal="center"/>
      <protection locked="0"/>
    </xf>
    <xf numFmtId="38" fontId="13" fillId="6" borderId="11" xfId="0" quotePrefix="1" applyNumberFormat="1" applyFont="1" applyFill="1" applyBorder="1" applyAlignment="1" applyProtection="1">
      <alignment horizontal="center"/>
      <protection locked="0"/>
    </xf>
    <xf numFmtId="38" fontId="13" fillId="6" borderId="10" xfId="0" applyNumberFormat="1" applyFont="1" applyFill="1" applyBorder="1" applyAlignment="1" applyProtection="1">
      <alignment horizontal="center"/>
      <protection locked="0"/>
    </xf>
    <xf numFmtId="38" fontId="13" fillId="6" borderId="11" xfId="0" applyNumberFormat="1" applyFon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13" fillId="6" borderId="10" xfId="2" applyNumberFormat="1" applyFont="1" applyFill="1" applyBorder="1" applyAlignment="1" applyProtection="1">
      <alignment horizontal="center"/>
      <protection locked="0"/>
    </xf>
    <xf numFmtId="0" fontId="13" fillId="6" borderId="11" xfId="2" applyNumberFormat="1" applyFont="1" applyFill="1" applyBorder="1" applyAlignment="1" applyProtection="1">
      <alignment horizontal="center"/>
      <protection locked="0"/>
    </xf>
    <xf numFmtId="14" fontId="13" fillId="6" borderId="10" xfId="2" applyNumberFormat="1" applyFont="1" applyFill="1" applyBorder="1" applyAlignment="1" applyProtection="1">
      <alignment horizontal="center"/>
      <protection locked="0"/>
    </xf>
    <xf numFmtId="14" fontId="13" fillId="6" borderId="11" xfId="2" applyNumberFormat="1" applyFont="1" applyFill="1" applyBorder="1" applyAlignment="1" applyProtection="1">
      <alignment horizontal="center"/>
      <protection locked="0"/>
    </xf>
    <xf numFmtId="1" fontId="22" fillId="6" borderId="10" xfId="2" applyNumberFormat="1" applyFont="1" applyFill="1" applyBorder="1" applyAlignment="1" applyProtection="1">
      <alignment horizontal="center"/>
      <protection locked="0"/>
    </xf>
    <xf numFmtId="1" fontId="22" fillId="6" borderId="11" xfId="2" applyNumberFormat="1" applyFont="1" applyFill="1" applyBorder="1" applyAlignment="1" applyProtection="1">
      <alignment horizontal="center"/>
      <protection locked="0"/>
    </xf>
    <xf numFmtId="1" fontId="13" fillId="6" borderId="10" xfId="2" quotePrefix="1" applyNumberFormat="1" applyFont="1" applyFill="1" applyBorder="1" applyAlignment="1" applyProtection="1">
      <alignment horizontal="center"/>
      <protection locked="0"/>
    </xf>
    <xf numFmtId="1" fontId="13" fillId="6" borderId="11" xfId="2" quotePrefix="1" applyNumberFormat="1" applyFont="1" applyFill="1" applyBorder="1" applyAlignment="1" applyProtection="1">
      <alignment horizontal="center"/>
      <protection locked="0"/>
    </xf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9525</xdr:rowOff>
    </xdr:from>
    <xdr:to>
      <xdr:col>1</xdr:col>
      <xdr:colOff>28575</xdr:colOff>
      <xdr:row>11</xdr:row>
      <xdr:rowOff>152400</xdr:rowOff>
    </xdr:to>
    <xdr:sp macro="" textlink="">
      <xdr:nvSpPr>
        <xdr:cNvPr id="1091" name="Line 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ShapeType="1"/>
        </xdr:cNvSpPr>
      </xdr:nvSpPr>
      <xdr:spPr bwMode="auto">
        <a:xfrm>
          <a:off x="38100" y="1933575"/>
          <a:ext cx="2886075" cy="352425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9525</xdr:rowOff>
    </xdr:from>
    <xdr:to>
      <xdr:col>1</xdr:col>
      <xdr:colOff>0</xdr:colOff>
      <xdr:row>12</xdr:row>
      <xdr:rowOff>0</xdr:rowOff>
    </xdr:to>
    <xdr:sp macro="" textlink="">
      <xdr:nvSpPr>
        <xdr:cNvPr id="1092" name="Line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ShapeType="1"/>
        </xdr:cNvSpPr>
      </xdr:nvSpPr>
      <xdr:spPr bwMode="auto">
        <a:xfrm>
          <a:off x="0" y="1933575"/>
          <a:ext cx="289560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57150</xdr:colOff>
      <xdr:row>46</xdr:row>
      <xdr:rowOff>0</xdr:rowOff>
    </xdr:from>
    <xdr:to>
      <xdr:col>7</xdr:col>
      <xdr:colOff>0</xdr:colOff>
      <xdr:row>47</xdr:row>
      <xdr:rowOff>142875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7150" y="8162925"/>
          <a:ext cx="785812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nb-NO" sz="800">
              <a:solidFill>
                <a:schemeClr val="dk1"/>
              </a:solidFill>
              <a:latin typeface="Trebuchet MS" pitchFamily="34" charset="0"/>
              <a:ea typeface="+mn-ea"/>
              <a:cs typeface="Times New Roman" pitchFamily="18" charset="0"/>
            </a:rPr>
            <a:t>Avstemmingsskjemaet er utarbeidet som et eksempel og kan ikke erstatte profesjonell veiledning. BDO  kan ikke ta ansvar for eventuelle feil i skjemaet verken </a:t>
          </a:r>
        </a:p>
        <a:p>
          <a:r>
            <a:rPr lang="nb-NO" sz="800">
              <a:solidFill>
                <a:schemeClr val="dk1"/>
              </a:solidFill>
              <a:latin typeface="Trebuchet MS" pitchFamily="34" charset="0"/>
              <a:ea typeface="+mn-ea"/>
              <a:cs typeface="Times New Roman" pitchFamily="18" charset="0"/>
            </a:rPr>
            <a:t>som følge av faktiske feil, tekniske feil eller uriktig bruk. Vi kan heller ikke stå til ansvar for beslutninger som baseres på avstemmingsskjemaet.</a:t>
          </a:r>
        </a:p>
        <a:p>
          <a:endParaRPr lang="nb-NO" sz="8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76200</xdr:rowOff>
    </xdr:from>
    <xdr:to>
      <xdr:col>0</xdr:col>
      <xdr:colOff>1438275</xdr:colOff>
      <xdr:row>4</xdr:row>
      <xdr:rowOff>19050</xdr:rowOff>
    </xdr:to>
    <xdr:pic>
      <xdr:nvPicPr>
        <xdr:cNvPr id="1094" name="Bilde 6" descr="http://bdonoraudit/Arkiv/Dokumenter/Marked/BDO%20profil%202010/BDO_logo_150dpi_RGB_290709.jpg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4382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981075</xdr:colOff>
      <xdr:row>3</xdr:row>
      <xdr:rowOff>123825</xdr:rowOff>
    </xdr:to>
    <xdr:pic>
      <xdr:nvPicPr>
        <xdr:cNvPr id="2" name="Bilde 4" descr="http://bdonoraudit/Arkiv/Dokumenter/Marked/BDO%20profil%202010/BDO_logo_150dpi_RGB_290709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954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242</xdr:row>
      <xdr:rowOff>28575</xdr:rowOff>
    </xdr:from>
    <xdr:to>
      <xdr:col>7</xdr:col>
      <xdr:colOff>561975</xdr:colOff>
      <xdr:row>244</xdr:row>
      <xdr:rowOff>123825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525" y="29251275"/>
          <a:ext cx="648652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nb-NO" sz="800">
              <a:solidFill>
                <a:schemeClr val="dk1"/>
              </a:solidFill>
              <a:latin typeface="Trebuchet MS" pitchFamily="34" charset="0"/>
              <a:ea typeface="+mn-ea"/>
              <a:cs typeface="Times New Roman" pitchFamily="18" charset="0"/>
            </a:rPr>
            <a:t>Avstemmingsskjemaet er utarbeidet som et eksempel og kan ikke erstatte profesjonell veiledning. BDO  kan ikke ta ansvar for eventuelle feil i skjemaet verken  som følge av faktiske feil, tekniske feil eller uriktig bruk. Vi kan heller ikke stå til ansvar for beslutninger som baseres på avstemmingsskjemaet.</a:t>
          </a:r>
        </a:p>
        <a:p>
          <a:endParaRPr lang="nb-NO" sz="8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filer\BDO%20Noraudit\IRP\Egne%20data\kap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hold kap 10"/>
      <sheetName val="10-00-1"/>
      <sheetName val="10-01-1"/>
      <sheetName val="10-02-1"/>
      <sheetName val="10-04"/>
      <sheetName val="10-05"/>
      <sheetName val="10-06"/>
      <sheetName val="10-07"/>
    </sheetNames>
    <sheetDataSet>
      <sheetData sheetId="0"/>
      <sheetData sheetId="1"/>
      <sheetData sheetId="2">
        <row r="5">
          <cell r="K5">
            <v>2009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8"/>
  <sheetViews>
    <sheetView workbookViewId="0">
      <selection activeCell="U17" sqref="U17"/>
    </sheetView>
  </sheetViews>
  <sheetFormatPr baseColWidth="10" defaultRowHeight="15" x14ac:dyDescent="0.25"/>
  <cols>
    <col min="1" max="1" width="45" style="11" customWidth="1"/>
    <col min="2" max="2" width="4.7109375" style="11" customWidth="1"/>
    <col min="3" max="3" width="14.85546875" style="11" customWidth="1"/>
    <col min="4" max="4" width="14.42578125" style="11" customWidth="1"/>
    <col min="5" max="5" width="14" style="11" customWidth="1"/>
    <col min="6" max="6" width="16.42578125" style="11" customWidth="1"/>
    <col min="7" max="7" width="15" style="11" customWidth="1"/>
    <col min="8" max="8" width="14.5703125" style="11" customWidth="1"/>
    <col min="9" max="9" width="15.5703125" style="11" customWidth="1"/>
    <col min="10" max="10" width="22.140625" style="11" customWidth="1"/>
    <col min="11" max="11" width="22.85546875" style="11" customWidth="1"/>
    <col min="12" max="12" width="35" style="11" hidden="1" customWidth="1"/>
    <col min="13" max="13" width="0.140625" style="11" hidden="1" customWidth="1"/>
    <col min="14" max="14" width="71.28515625" style="11" hidden="1" customWidth="1"/>
    <col min="15" max="15" width="80" style="11" hidden="1" customWidth="1"/>
    <col min="16" max="16" width="8.5703125" style="11" customWidth="1"/>
    <col min="17" max="16384" width="11.42578125" style="11"/>
  </cols>
  <sheetData>
    <row r="1" spans="1:16" x14ac:dyDescent="0.25">
      <c r="A1" s="6"/>
      <c r="B1" s="6"/>
      <c r="C1" s="6"/>
      <c r="D1" s="6"/>
      <c r="E1" s="6"/>
      <c r="F1" s="6"/>
      <c r="G1" s="7"/>
      <c r="H1" s="7"/>
      <c r="I1" s="7"/>
      <c r="J1" s="7"/>
      <c r="K1" s="1"/>
      <c r="L1" s="1"/>
      <c r="M1" s="1"/>
      <c r="N1" s="1"/>
      <c r="O1" s="1"/>
      <c r="P1" s="1"/>
    </row>
    <row r="2" spans="1:16" ht="15" customHeight="1" x14ac:dyDescent="0.3">
      <c r="A2" s="6"/>
      <c r="B2" s="6"/>
      <c r="C2" s="6"/>
      <c r="D2" s="6"/>
      <c r="E2" s="6"/>
      <c r="F2" s="6"/>
      <c r="G2" s="28"/>
      <c r="H2" s="29"/>
      <c r="I2" s="28" t="s">
        <v>0</v>
      </c>
      <c r="J2" s="77"/>
      <c r="K2" s="1"/>
      <c r="L2" s="1"/>
      <c r="M2" s="1"/>
      <c r="N2" s="1"/>
      <c r="O2" s="1"/>
      <c r="P2" s="1"/>
    </row>
    <row r="3" spans="1:16" ht="15.75" customHeight="1" x14ac:dyDescent="0.3">
      <c r="A3" s="8"/>
      <c r="B3" s="6"/>
      <c r="C3" s="6"/>
      <c r="D3" s="6"/>
      <c r="E3" s="9"/>
      <c r="F3" s="6"/>
      <c r="G3" s="30"/>
      <c r="H3" s="31"/>
      <c r="I3" s="172"/>
      <c r="J3" s="173"/>
      <c r="K3" s="1"/>
      <c r="L3" s="1"/>
      <c r="M3" s="1"/>
      <c r="N3" s="1"/>
      <c r="O3" s="1"/>
      <c r="P3" s="1"/>
    </row>
    <row r="4" spans="1:16" ht="12" customHeight="1" x14ac:dyDescent="0.25">
      <c r="A4" s="10"/>
      <c r="B4" s="6"/>
      <c r="C4" s="6"/>
      <c r="D4" s="6"/>
      <c r="E4" s="6"/>
      <c r="F4" s="6"/>
      <c r="G4" s="28" t="s">
        <v>1</v>
      </c>
      <c r="H4" s="29"/>
      <c r="I4" s="28" t="s">
        <v>2</v>
      </c>
      <c r="J4" s="32"/>
      <c r="K4" s="2"/>
      <c r="L4" s="2"/>
      <c r="M4" s="1"/>
      <c r="N4" s="1"/>
      <c r="O4" s="1"/>
      <c r="P4" s="1"/>
    </row>
    <row r="5" spans="1:16" ht="15.75" x14ac:dyDescent="0.3">
      <c r="A5" s="7"/>
      <c r="B5" s="7"/>
      <c r="C5" s="7"/>
      <c r="D5" s="7"/>
      <c r="E5" s="7"/>
      <c r="F5" s="7"/>
      <c r="G5" s="79"/>
      <c r="H5" s="80"/>
      <c r="I5" s="170"/>
      <c r="J5" s="171"/>
      <c r="K5" s="1"/>
      <c r="L5" s="1"/>
      <c r="M5" s="1"/>
      <c r="N5" s="1"/>
      <c r="O5" s="1"/>
      <c r="P5" s="1"/>
    </row>
    <row r="6" spans="1:16" x14ac:dyDescent="0.25">
      <c r="A6" s="28" t="s">
        <v>3</v>
      </c>
      <c r="B6" s="29"/>
      <c r="C6" s="29"/>
      <c r="D6" s="29"/>
      <c r="E6" s="29"/>
      <c r="F6" s="29"/>
      <c r="G6" s="28" t="s">
        <v>4</v>
      </c>
      <c r="H6" s="29"/>
      <c r="I6" s="28" t="s">
        <v>5</v>
      </c>
      <c r="J6" s="32"/>
      <c r="K6" s="1"/>
      <c r="L6" s="1"/>
      <c r="M6" s="1"/>
      <c r="N6" s="1"/>
      <c r="O6" s="1"/>
      <c r="P6" s="1"/>
    </row>
    <row r="7" spans="1:16" ht="15.75" x14ac:dyDescent="0.3">
      <c r="A7" s="76"/>
      <c r="B7" s="78"/>
      <c r="C7" s="78"/>
      <c r="D7" s="33"/>
      <c r="E7" s="33"/>
      <c r="F7" s="33"/>
      <c r="G7" s="34"/>
      <c r="H7" s="78"/>
      <c r="I7" s="174"/>
      <c r="J7" s="175"/>
      <c r="K7" s="1"/>
      <c r="L7" s="1"/>
      <c r="M7" s="1"/>
      <c r="N7" s="1"/>
      <c r="O7" s="1"/>
      <c r="P7" s="1"/>
    </row>
    <row r="8" spans="1:16" x14ac:dyDescent="0.25">
      <c r="A8" s="28" t="s">
        <v>6</v>
      </c>
      <c r="B8" s="29"/>
      <c r="C8" s="29"/>
      <c r="D8" s="29"/>
      <c r="E8" s="29"/>
      <c r="F8" s="29"/>
      <c r="G8" s="29"/>
      <c r="H8" s="29"/>
      <c r="I8" s="29"/>
      <c r="J8" s="32"/>
      <c r="K8" s="1"/>
      <c r="L8" s="1"/>
      <c r="M8" s="1"/>
      <c r="N8" s="1"/>
      <c r="O8" s="1"/>
      <c r="P8" s="1"/>
    </row>
    <row r="9" spans="1:16" ht="15.75" x14ac:dyDescent="0.3">
      <c r="A9" s="35" t="s">
        <v>81</v>
      </c>
      <c r="B9" s="33"/>
      <c r="C9" s="33"/>
      <c r="D9" s="33"/>
      <c r="E9" s="33"/>
      <c r="F9" s="33"/>
      <c r="G9" s="33"/>
      <c r="H9" s="33"/>
      <c r="I9" s="33"/>
      <c r="J9" s="36"/>
      <c r="K9" s="1"/>
      <c r="L9" s="1"/>
      <c r="M9" s="1"/>
      <c r="N9" s="1"/>
      <c r="O9" s="1"/>
      <c r="P9" s="1"/>
    </row>
    <row r="10" spans="1:16" ht="16.5" x14ac:dyDescent="0.35">
      <c r="A10" s="37"/>
      <c r="B10" s="38"/>
      <c r="C10" s="38"/>
      <c r="D10" s="38"/>
      <c r="E10" s="38"/>
      <c r="F10" s="38"/>
      <c r="G10" s="38"/>
      <c r="H10" s="38"/>
      <c r="I10" s="38"/>
      <c r="J10" s="39"/>
      <c r="K10" s="1"/>
      <c r="L10" s="1"/>
      <c r="M10" s="1"/>
      <c r="N10" s="1"/>
      <c r="O10" s="1"/>
      <c r="P10" s="1"/>
    </row>
    <row r="11" spans="1:16" ht="16.5" x14ac:dyDescent="0.35">
      <c r="A11" s="40" t="s">
        <v>7</v>
      </c>
      <c r="B11" s="41"/>
      <c r="C11" s="42" t="s">
        <v>8</v>
      </c>
      <c r="D11" s="42" t="s">
        <v>9</v>
      </c>
      <c r="E11" s="42" t="s">
        <v>10</v>
      </c>
      <c r="F11" s="42" t="s">
        <v>11</v>
      </c>
      <c r="G11" s="42" t="s">
        <v>12</v>
      </c>
      <c r="H11" s="42" t="s">
        <v>13</v>
      </c>
      <c r="I11" s="42" t="s">
        <v>14</v>
      </c>
      <c r="J11" s="42" t="s">
        <v>11</v>
      </c>
      <c r="K11" s="1"/>
      <c r="L11" s="1"/>
      <c r="M11" s="1"/>
      <c r="N11" s="1"/>
      <c r="O11" s="1"/>
      <c r="P11" s="1"/>
    </row>
    <row r="12" spans="1:16" ht="16.5" x14ac:dyDescent="0.35">
      <c r="A12" s="43" t="s">
        <v>15</v>
      </c>
      <c r="B12" s="44" t="s">
        <v>16</v>
      </c>
      <c r="C12" s="45" t="s">
        <v>17</v>
      </c>
      <c r="D12" s="45" t="s">
        <v>18</v>
      </c>
      <c r="E12" s="45" t="s">
        <v>19</v>
      </c>
      <c r="F12" s="45" t="s">
        <v>20</v>
      </c>
      <c r="G12" s="45" t="s">
        <v>21</v>
      </c>
      <c r="H12" s="45" t="s">
        <v>22</v>
      </c>
      <c r="I12" s="45" t="s">
        <v>23</v>
      </c>
      <c r="J12" s="45"/>
      <c r="K12" s="1"/>
      <c r="L12" s="1"/>
      <c r="M12" s="1"/>
      <c r="N12" s="1"/>
      <c r="O12" s="1"/>
      <c r="P12" s="1"/>
    </row>
    <row r="13" spans="1:16" ht="30" customHeight="1" x14ac:dyDescent="0.35">
      <c r="A13" s="46" t="s">
        <v>80</v>
      </c>
      <c r="B13" s="47"/>
      <c r="C13" s="48"/>
      <c r="D13" s="48"/>
      <c r="E13" s="48"/>
      <c r="F13" s="49">
        <f t="shared" ref="F13:F40" si="0">SUM(C13:E13)</f>
        <v>0</v>
      </c>
      <c r="G13" s="48"/>
      <c r="H13" s="48"/>
      <c r="I13" s="48"/>
      <c r="J13" s="49">
        <f t="shared" ref="J13:J40" si="1">SUM(F13:I13)</f>
        <v>0</v>
      </c>
      <c r="K13" s="1"/>
      <c r="P13" s="1"/>
    </row>
    <row r="14" spans="1:16" ht="30" customHeight="1" x14ac:dyDescent="0.35">
      <c r="A14" s="50" t="s">
        <v>38</v>
      </c>
      <c r="B14" s="51"/>
      <c r="C14" s="52"/>
      <c r="D14" s="52"/>
      <c r="E14" s="52"/>
      <c r="F14" s="53">
        <f t="shared" si="0"/>
        <v>0</v>
      </c>
      <c r="G14" s="52"/>
      <c r="H14" s="52"/>
      <c r="I14" s="52"/>
      <c r="J14" s="53">
        <f t="shared" si="1"/>
        <v>0</v>
      </c>
      <c r="K14" s="1"/>
      <c r="P14" s="1"/>
    </row>
    <row r="15" spans="1:16" ht="20.25" customHeight="1" x14ac:dyDescent="0.35">
      <c r="A15" s="43" t="str">
        <f>"3. Beregningsgrunnlag "&amp;O18&amp;""</f>
        <v>3. Beregningsgrunnlag 25 %</v>
      </c>
      <c r="B15" s="44"/>
      <c r="C15" s="58"/>
      <c r="D15" s="58"/>
      <c r="E15" s="58"/>
      <c r="F15" s="55">
        <f t="shared" ref="F15" si="2">SUM(C15:E15)</f>
        <v>0</v>
      </c>
      <c r="G15" s="58"/>
      <c r="H15" s="58"/>
      <c r="I15" s="58"/>
      <c r="J15" s="55">
        <f t="shared" si="1"/>
        <v>0</v>
      </c>
      <c r="K15" s="5"/>
      <c r="L15" s="176" t="s">
        <v>24</v>
      </c>
      <c r="M15" s="177"/>
      <c r="N15" s="177"/>
      <c r="O15" s="178"/>
      <c r="P15" s="5"/>
    </row>
    <row r="16" spans="1:16" ht="20.25" customHeight="1" x14ac:dyDescent="0.35">
      <c r="A16" s="56" t="str">
        <f>"   Utg.avg. " &amp; O18 &amp;" av beregningsgrunnlaget"</f>
        <v xml:space="preserve">   Utg.avg. 25 % av beregningsgrunnlaget</v>
      </c>
      <c r="B16" s="44"/>
      <c r="C16" s="55">
        <f>+C15*O17</f>
        <v>0</v>
      </c>
      <c r="D16" s="55">
        <f>+D15*O17</f>
        <v>0</v>
      </c>
      <c r="E16" s="55">
        <f>+E15*O17</f>
        <v>0</v>
      </c>
      <c r="F16" s="55">
        <f t="shared" si="0"/>
        <v>0</v>
      </c>
      <c r="G16" s="55">
        <f>+G15*O17</f>
        <v>0</v>
      </c>
      <c r="H16" s="55">
        <f>+H15*O17</f>
        <v>0</v>
      </c>
      <c r="I16" s="55">
        <f>+I15*O17</f>
        <v>0</v>
      </c>
      <c r="J16" s="55">
        <f t="shared" si="1"/>
        <v>0</v>
      </c>
      <c r="K16" s="5"/>
      <c r="L16" s="12" t="s">
        <v>25</v>
      </c>
      <c r="M16" s="3"/>
      <c r="N16" s="3"/>
      <c r="O16" s="4"/>
      <c r="P16" s="5"/>
    </row>
    <row r="17" spans="1:16" ht="20.25" customHeight="1" x14ac:dyDescent="0.35">
      <c r="A17" s="57" t="str">
        <f>"4. Beregningsgrunnlag " &amp; N18</f>
        <v>4. Beregningsgrunnlag 15 %</v>
      </c>
      <c r="B17" s="44"/>
      <c r="C17" s="58"/>
      <c r="D17" s="58"/>
      <c r="E17" s="58"/>
      <c r="F17" s="55">
        <f t="shared" si="0"/>
        <v>0</v>
      </c>
      <c r="G17" s="58"/>
      <c r="H17" s="58"/>
      <c r="I17" s="58"/>
      <c r="J17" s="55">
        <f t="shared" si="1"/>
        <v>0</v>
      </c>
      <c r="K17" s="5"/>
      <c r="L17" s="12">
        <v>2018</v>
      </c>
      <c r="M17" s="13">
        <v>0.12</v>
      </c>
      <c r="N17" s="13">
        <v>0.15</v>
      </c>
      <c r="O17" s="14">
        <v>0.25</v>
      </c>
      <c r="P17" s="5"/>
    </row>
    <row r="18" spans="1:16" ht="20.25" customHeight="1" x14ac:dyDescent="0.35">
      <c r="A18" s="56" t="str">
        <f>"   Utg.avg. " &amp; N18 &amp; " av beregningsgrunnlaget"</f>
        <v xml:space="preserve">   Utg.avg. 15 % av beregningsgrunnlaget</v>
      </c>
      <c r="B18" s="44"/>
      <c r="C18" s="55">
        <f>+C17*N17</f>
        <v>0</v>
      </c>
      <c r="D18" s="55">
        <f>+D17*N17</f>
        <v>0</v>
      </c>
      <c r="E18" s="55">
        <f>+E17*N17</f>
        <v>0</v>
      </c>
      <c r="F18" s="55">
        <f t="shared" si="0"/>
        <v>0</v>
      </c>
      <c r="G18" s="55">
        <f>+G17*N17</f>
        <v>0</v>
      </c>
      <c r="H18" s="55">
        <f>+H17*N17</f>
        <v>0</v>
      </c>
      <c r="I18" s="55">
        <f>+I17*N17</f>
        <v>0</v>
      </c>
      <c r="J18" s="55">
        <f t="shared" si="1"/>
        <v>0</v>
      </c>
      <c r="K18" s="5"/>
      <c r="L18" s="15"/>
      <c r="M18" s="16" t="str">
        <f>TEXT(M17,"## %")</f>
        <v>12 %</v>
      </c>
      <c r="N18" s="16" t="str">
        <f>TEXT(N17,"## %")</f>
        <v>15 %</v>
      </c>
      <c r="O18" s="17" t="str">
        <f>TEXT(O17,"## %")</f>
        <v>25 %</v>
      </c>
      <c r="P18" s="5"/>
    </row>
    <row r="19" spans="1:16" ht="20.25" customHeight="1" x14ac:dyDescent="0.35">
      <c r="A19" s="57" t="str">
        <f>"5. Beregningsgrunnlag " &amp; M18</f>
        <v>5. Beregningsgrunnlag 12 %</v>
      </c>
      <c r="B19" s="44"/>
      <c r="C19" s="58"/>
      <c r="D19" s="58"/>
      <c r="E19" s="58"/>
      <c r="F19" s="55">
        <f t="shared" si="0"/>
        <v>0</v>
      </c>
      <c r="G19" s="58"/>
      <c r="H19" s="58"/>
      <c r="I19" s="58"/>
      <c r="J19" s="55">
        <f t="shared" si="1"/>
        <v>0</v>
      </c>
      <c r="K19" s="5"/>
      <c r="L19" s="18" t="s">
        <v>28</v>
      </c>
      <c r="M19" s="19" t="s">
        <v>29</v>
      </c>
      <c r="N19" s="19" t="s">
        <v>30</v>
      </c>
      <c r="O19" s="20" t="s">
        <v>31</v>
      </c>
      <c r="P19" s="5"/>
    </row>
    <row r="20" spans="1:16" ht="20.25" customHeight="1" x14ac:dyDescent="0.35">
      <c r="A20" s="56" t="str">
        <f>"   Utg.avg. " &amp; M18 &amp; " av beregningsgrunnlaget"</f>
        <v xml:space="preserve">   Utg.avg. 12 % av beregningsgrunnlaget</v>
      </c>
      <c r="B20" s="44"/>
      <c r="C20" s="55">
        <f>+C19*M17</f>
        <v>0</v>
      </c>
      <c r="D20" s="55">
        <f>+D19*M17</f>
        <v>0</v>
      </c>
      <c r="E20" s="55">
        <f>+E19*M17</f>
        <v>0</v>
      </c>
      <c r="F20" s="55">
        <f t="shared" si="0"/>
        <v>0</v>
      </c>
      <c r="G20" s="55">
        <f>+G19*M17</f>
        <v>0</v>
      </c>
      <c r="H20" s="55">
        <f>+H19*M17</f>
        <v>0</v>
      </c>
      <c r="I20" s="55">
        <f>+I19*M17</f>
        <v>0</v>
      </c>
      <c r="J20" s="55">
        <f t="shared" si="1"/>
        <v>0</v>
      </c>
      <c r="K20" s="5"/>
      <c r="L20" s="12">
        <v>2017</v>
      </c>
      <c r="M20" s="21">
        <v>0.12</v>
      </c>
      <c r="N20" s="21">
        <v>0.15</v>
      </c>
      <c r="O20" s="21">
        <v>0.25</v>
      </c>
      <c r="P20" s="5"/>
    </row>
    <row r="21" spans="1:16" ht="20.25" customHeight="1" x14ac:dyDescent="0.35">
      <c r="A21" s="57" t="str">
        <f>"6. Innenlands omsetning og uttak fritatt for mva"</f>
        <v>6. Innenlands omsetning og uttak fritatt for mva</v>
      </c>
      <c r="B21" s="44"/>
      <c r="C21" s="58"/>
      <c r="D21" s="58"/>
      <c r="E21" s="58"/>
      <c r="F21" s="55">
        <f t="shared" ref="F21:F27" si="3">SUM(C21:E21)</f>
        <v>0</v>
      </c>
      <c r="G21" s="58"/>
      <c r="H21" s="58"/>
      <c r="I21" s="58"/>
      <c r="J21" s="55">
        <f t="shared" si="1"/>
        <v>0</v>
      </c>
      <c r="K21" s="5"/>
      <c r="L21" s="12">
        <v>2018</v>
      </c>
      <c r="M21" s="21">
        <v>0.1</v>
      </c>
      <c r="N21" s="21">
        <v>0.15</v>
      </c>
      <c r="O21" s="21">
        <v>0.25</v>
      </c>
      <c r="P21" s="5"/>
    </row>
    <row r="22" spans="1:16" ht="20.25" customHeight="1" x14ac:dyDescent="0.35">
      <c r="A22" s="56" t="str">
        <f>"7. Innenlands omsetning med omvendt avgiftsplikt"</f>
        <v>7. Innenlands omsetning med omvendt avgiftsplikt</v>
      </c>
      <c r="B22" s="44"/>
      <c r="C22" s="58"/>
      <c r="D22" s="58"/>
      <c r="E22" s="58"/>
      <c r="F22" s="55">
        <f t="shared" si="3"/>
        <v>0</v>
      </c>
      <c r="G22" s="58"/>
      <c r="H22" s="58"/>
      <c r="I22" s="58"/>
      <c r="J22" s="55">
        <f t="shared" si="1"/>
        <v>0</v>
      </c>
      <c r="K22" s="5"/>
      <c r="L22" s="12"/>
      <c r="M22" s="21"/>
      <c r="N22" s="21"/>
      <c r="O22" s="21"/>
      <c r="P22" s="5"/>
    </row>
    <row r="23" spans="1:16" ht="20.25" customHeight="1" x14ac:dyDescent="0.35">
      <c r="A23" s="56" t="str">
        <f>"8. Utførsel av varer og tjenester fritatt for mva"</f>
        <v>8. Utførsel av varer og tjenester fritatt for mva</v>
      </c>
      <c r="B23" s="44"/>
      <c r="C23" s="58"/>
      <c r="D23" s="58"/>
      <c r="E23" s="58"/>
      <c r="F23" s="55">
        <f t="shared" si="3"/>
        <v>0</v>
      </c>
      <c r="G23" s="58"/>
      <c r="H23" s="58"/>
      <c r="I23" s="58"/>
      <c r="J23" s="55">
        <f t="shared" si="1"/>
        <v>0</v>
      </c>
      <c r="K23" s="5"/>
      <c r="L23" s="12"/>
      <c r="M23" s="21"/>
      <c r="N23" s="21"/>
      <c r="O23" s="21"/>
      <c r="P23" s="5"/>
    </row>
    <row r="24" spans="1:16" ht="20.25" customHeight="1" x14ac:dyDescent="0.35">
      <c r="A24" s="56" t="str">
        <f>"9. Innførsel av varer, grunnlag "&amp;O18&amp;""</f>
        <v>9. Innførsel av varer, grunnlag 25 %</v>
      </c>
      <c r="B24" s="44"/>
      <c r="C24" s="58"/>
      <c r="D24" s="58"/>
      <c r="E24" s="58"/>
      <c r="F24" s="55">
        <f t="shared" si="3"/>
        <v>0</v>
      </c>
      <c r="G24" s="58"/>
      <c r="H24" s="58"/>
      <c r="I24" s="58"/>
      <c r="J24" s="55">
        <f t="shared" si="1"/>
        <v>0</v>
      </c>
      <c r="K24" s="5"/>
      <c r="L24" s="12"/>
      <c r="M24" s="21"/>
      <c r="N24" s="21"/>
      <c r="O24" s="21"/>
      <c r="P24" s="5"/>
    </row>
    <row r="25" spans="1:16" ht="20.25" customHeight="1" x14ac:dyDescent="0.35">
      <c r="A25" s="56" t="str">
        <f>"   Utg.avg. " &amp; O18 &amp;" av beregningsgrunnlaget"</f>
        <v xml:space="preserve">   Utg.avg. 25 % av beregningsgrunnlaget</v>
      </c>
      <c r="B25" s="44"/>
      <c r="C25" s="55">
        <f>+C24*O17</f>
        <v>0</v>
      </c>
      <c r="D25" s="55">
        <f>+D24*O17</f>
        <v>0</v>
      </c>
      <c r="E25" s="55">
        <f>+E24*O17</f>
        <v>0</v>
      </c>
      <c r="F25" s="55">
        <f t="shared" si="3"/>
        <v>0</v>
      </c>
      <c r="G25" s="55">
        <f>+G24*O17</f>
        <v>0</v>
      </c>
      <c r="H25" s="55">
        <f>+H24*O17</f>
        <v>0</v>
      </c>
      <c r="I25" s="55">
        <f>+I24*O17</f>
        <v>0</v>
      </c>
      <c r="J25" s="55">
        <f t="shared" si="1"/>
        <v>0</v>
      </c>
      <c r="K25" s="5"/>
      <c r="L25" s="12"/>
      <c r="M25" s="21"/>
      <c r="N25" s="21"/>
      <c r="O25" s="21"/>
      <c r="P25" s="5"/>
    </row>
    <row r="26" spans="1:16" ht="20.25" customHeight="1" x14ac:dyDescent="0.35">
      <c r="A26" s="56" t="str">
        <f>"10. Innførsel av varer, grunnlag "&amp; N18</f>
        <v>10. Innførsel av varer, grunnlag 15 %</v>
      </c>
      <c r="B26" s="44"/>
      <c r="C26" s="58"/>
      <c r="D26" s="58"/>
      <c r="E26" s="58"/>
      <c r="F26" s="55">
        <f t="shared" ref="F26" si="4">SUM(C26:E26)</f>
        <v>0</v>
      </c>
      <c r="G26" s="58"/>
      <c r="H26" s="58"/>
      <c r="I26" s="58"/>
      <c r="J26" s="55">
        <f t="shared" si="1"/>
        <v>0</v>
      </c>
      <c r="K26" s="5"/>
      <c r="L26" s="12"/>
      <c r="M26" s="21"/>
      <c r="N26" s="21"/>
      <c r="O26" s="21"/>
      <c r="P26" s="5"/>
    </row>
    <row r="27" spans="1:16" ht="20.25" customHeight="1" x14ac:dyDescent="0.35">
      <c r="A27" s="56" t="str">
        <f>"   Utg.avg. " &amp; N18 &amp;" av beregningsgrunnlaget"</f>
        <v xml:space="preserve">   Utg.avg. 15 % av beregningsgrunnlaget</v>
      </c>
      <c r="B27" s="44"/>
      <c r="C27" s="55">
        <f>+C26*N17</f>
        <v>0</v>
      </c>
      <c r="D27" s="55">
        <f>+D26*N17</f>
        <v>0</v>
      </c>
      <c r="E27" s="55">
        <f>+E26*N17</f>
        <v>0</v>
      </c>
      <c r="F27" s="55">
        <f t="shared" si="3"/>
        <v>0</v>
      </c>
      <c r="G27" s="55">
        <f>+G26*N17</f>
        <v>0</v>
      </c>
      <c r="H27" s="55">
        <f>+H26*N17</f>
        <v>0</v>
      </c>
      <c r="I27" s="55">
        <f>+I26*N17</f>
        <v>0</v>
      </c>
      <c r="J27" s="55">
        <f t="shared" si="1"/>
        <v>0</v>
      </c>
      <c r="K27" s="5"/>
      <c r="L27" s="12"/>
      <c r="M27" s="21"/>
      <c r="N27" s="21"/>
      <c r="O27" s="21"/>
      <c r="P27" s="5"/>
    </row>
    <row r="28" spans="1:16" ht="20.25" customHeight="1" x14ac:dyDescent="0.35">
      <c r="A28" s="56" t="str">
        <f>"11. Innførsel av varer som det ikke skal beregnes mva av"</f>
        <v>11. Innførsel av varer som det ikke skal beregnes mva av</v>
      </c>
      <c r="B28" s="44"/>
      <c r="C28" s="58"/>
      <c r="D28" s="58"/>
      <c r="E28" s="58"/>
      <c r="F28" s="55">
        <f t="shared" ref="F28:F30" si="5">SUM(C28:E28)</f>
        <v>0</v>
      </c>
      <c r="G28" s="58"/>
      <c r="H28" s="58"/>
      <c r="I28" s="58"/>
      <c r="J28" s="55">
        <f t="shared" si="1"/>
        <v>0</v>
      </c>
      <c r="K28" s="5"/>
      <c r="L28" s="12"/>
      <c r="M28" s="21"/>
      <c r="N28" s="21"/>
      <c r="O28" s="21"/>
      <c r="P28" s="5"/>
    </row>
    <row r="29" spans="1:16" ht="20.25" customHeight="1" x14ac:dyDescent="0.35">
      <c r="A29" s="56" t="str">
        <f>"12. Tjenester kjøpt fra utlandet, grunnlag "&amp;O18&amp;""</f>
        <v>12. Tjenester kjøpt fra utlandet, grunnlag 25 %</v>
      </c>
      <c r="B29" s="44"/>
      <c r="C29" s="58"/>
      <c r="D29" s="58"/>
      <c r="E29" s="58"/>
      <c r="F29" s="55">
        <f t="shared" si="5"/>
        <v>0</v>
      </c>
      <c r="G29" s="58"/>
      <c r="H29" s="58"/>
      <c r="I29" s="58"/>
      <c r="J29" s="55">
        <f t="shared" si="1"/>
        <v>0</v>
      </c>
      <c r="K29" s="5"/>
      <c r="L29" s="5"/>
    </row>
    <row r="30" spans="1:16" ht="20.25" customHeight="1" x14ac:dyDescent="0.35">
      <c r="A30" s="56" t="str">
        <f>"   Utg.avg. " &amp; O18 &amp;" av beregningsgrunnlaget"</f>
        <v xml:space="preserve">   Utg.avg. 25 % av beregningsgrunnlaget</v>
      </c>
      <c r="B30" s="44"/>
      <c r="C30" s="55">
        <f>+C29*O17</f>
        <v>0</v>
      </c>
      <c r="D30" s="55">
        <f>+D29*O17</f>
        <v>0</v>
      </c>
      <c r="E30" s="55">
        <f>+E29*O17</f>
        <v>0</v>
      </c>
      <c r="F30" s="55">
        <f t="shared" si="5"/>
        <v>0</v>
      </c>
      <c r="G30" s="55">
        <f>+G29*O17</f>
        <v>0</v>
      </c>
      <c r="H30" s="55">
        <f>+H29*O17</f>
        <v>0</v>
      </c>
      <c r="I30" s="55">
        <f>+I29*O17</f>
        <v>0</v>
      </c>
      <c r="J30" s="55">
        <f t="shared" si="1"/>
        <v>0</v>
      </c>
      <c r="K30" s="5"/>
      <c r="L30" s="5"/>
    </row>
    <row r="31" spans="1:16" ht="20.25" customHeight="1" x14ac:dyDescent="0.35">
      <c r="A31" s="56" t="str">
        <f>"13. Innenlands kjøp av varer og tjenester, gr.lag "&amp;O18&amp;""</f>
        <v>13. Innenlands kjøp av varer og tjenester, gr.lag 25 %</v>
      </c>
      <c r="B31" s="44"/>
      <c r="C31" s="58"/>
      <c r="D31" s="58"/>
      <c r="E31" s="58"/>
      <c r="F31" s="55">
        <f t="shared" ref="F31:F32" si="6">SUM(C31:E31)</f>
        <v>0</v>
      </c>
      <c r="G31" s="58"/>
      <c r="H31" s="58"/>
      <c r="I31" s="58"/>
      <c r="J31" s="55">
        <f t="shared" si="1"/>
        <v>0</v>
      </c>
      <c r="K31" s="5"/>
      <c r="L31" s="5"/>
    </row>
    <row r="32" spans="1:16" ht="20.25" customHeight="1" x14ac:dyDescent="0.35">
      <c r="A32" s="81" t="str">
        <f>"   Utg.avg. " &amp; O18 &amp;" av beregningsgrunnlaget"</f>
        <v xml:space="preserve">   Utg.avg. 25 % av beregningsgrunnlaget</v>
      </c>
      <c r="B32" s="47"/>
      <c r="C32" s="49">
        <f>+C31*O17</f>
        <v>0</v>
      </c>
      <c r="D32" s="49">
        <f>+D31*O17</f>
        <v>0</v>
      </c>
      <c r="E32" s="49">
        <f>+E31*O17</f>
        <v>0</v>
      </c>
      <c r="F32" s="49">
        <f t="shared" si="6"/>
        <v>0</v>
      </c>
      <c r="G32" s="49">
        <f>+G31*O17</f>
        <v>0</v>
      </c>
      <c r="H32" s="49">
        <f>+H31*O17</f>
        <v>0</v>
      </c>
      <c r="I32" s="49">
        <f>+I31*O17</f>
        <v>0</v>
      </c>
      <c r="J32" s="49">
        <f t="shared" si="1"/>
        <v>0</v>
      </c>
      <c r="K32" s="5"/>
      <c r="L32" s="5"/>
    </row>
    <row r="33" spans="1:16" ht="20.25" customHeight="1" x14ac:dyDescent="0.35">
      <c r="A33" s="57" t="s">
        <v>32</v>
      </c>
      <c r="B33" s="59" t="s">
        <v>27</v>
      </c>
      <c r="C33" s="55">
        <f>C16+C18+C20+C25+C27+C30+C32</f>
        <v>0</v>
      </c>
      <c r="D33" s="55">
        <f>D16+D18+D20+D25+D27+D30+D32</f>
        <v>0</v>
      </c>
      <c r="E33" s="55">
        <f>E16+E18+E20+E25+E27+E30+E32</f>
        <v>0</v>
      </c>
      <c r="F33" s="55">
        <f t="shared" si="0"/>
        <v>0</v>
      </c>
      <c r="G33" s="55">
        <f>G16+G18+G20+G25+G27+G30+G32</f>
        <v>0</v>
      </c>
      <c r="H33" s="55">
        <f>H16+H18+H20+H25+H27+H30+H32</f>
        <v>0</v>
      </c>
      <c r="I33" s="55">
        <f>I16+I18+I20+I25+I27+I30+I32</f>
        <v>0</v>
      </c>
      <c r="J33" s="55">
        <f t="shared" si="1"/>
        <v>0</v>
      </c>
      <c r="K33" s="5"/>
      <c r="L33" s="5"/>
    </row>
    <row r="34" spans="1:16" ht="20.25" customHeight="1" x14ac:dyDescent="0.35">
      <c r="A34" s="43" t="str">
        <f>"14. Fradragsberettiget inngående avgift " &amp; O18</f>
        <v>14. Fradragsberettiget inngående avgift 25 %</v>
      </c>
      <c r="B34" s="60" t="s">
        <v>26</v>
      </c>
      <c r="C34" s="58"/>
      <c r="D34" s="58"/>
      <c r="E34" s="58"/>
      <c r="F34" s="55">
        <f t="shared" si="0"/>
        <v>0</v>
      </c>
      <c r="G34" s="58"/>
      <c r="H34" s="58"/>
      <c r="I34" s="58"/>
      <c r="J34" s="55">
        <f t="shared" si="1"/>
        <v>0</v>
      </c>
      <c r="K34" s="5"/>
      <c r="L34" s="5"/>
    </row>
    <row r="35" spans="1:16" ht="20.25" customHeight="1" x14ac:dyDescent="0.35">
      <c r="A35" s="43" t="str">
        <f>"15. Fradragsberettiget inngående avgift " &amp; N18</f>
        <v>15. Fradragsberettiget inngående avgift 15 %</v>
      </c>
      <c r="B35" s="60" t="s">
        <v>26</v>
      </c>
      <c r="C35" s="58"/>
      <c r="D35" s="58"/>
      <c r="E35" s="58"/>
      <c r="F35" s="55">
        <f t="shared" si="0"/>
        <v>0</v>
      </c>
      <c r="G35" s="58"/>
      <c r="H35" s="58"/>
      <c r="I35" s="58"/>
      <c r="J35" s="55">
        <f t="shared" si="1"/>
        <v>0</v>
      </c>
      <c r="K35" s="5"/>
      <c r="L35" s="5"/>
    </row>
    <row r="36" spans="1:16" ht="20.25" customHeight="1" x14ac:dyDescent="0.35">
      <c r="A36" s="43" t="str">
        <f>"16. Fradragsberettiget inngående avgift " &amp; M18</f>
        <v>16. Fradragsberettiget inngående avgift 12 %</v>
      </c>
      <c r="B36" s="60" t="s">
        <v>26</v>
      </c>
      <c r="C36" s="58"/>
      <c r="D36" s="58"/>
      <c r="E36" s="58"/>
      <c r="F36" s="55">
        <f t="shared" si="0"/>
        <v>0</v>
      </c>
      <c r="G36" s="58"/>
      <c r="H36" s="58"/>
      <c r="I36" s="58"/>
      <c r="J36" s="55">
        <f t="shared" si="1"/>
        <v>0</v>
      </c>
      <c r="K36" s="5"/>
      <c r="L36" s="5"/>
    </row>
    <row r="37" spans="1:16" ht="20.25" customHeight="1" x14ac:dyDescent="0.35">
      <c r="A37" s="43" t="str">
        <f>"17. Fradragsberettiget innførselsmva " &amp; O18</f>
        <v>17. Fradragsberettiget innførselsmva 25 %</v>
      </c>
      <c r="B37" s="60" t="s">
        <v>26</v>
      </c>
      <c r="C37" s="58"/>
      <c r="D37" s="58"/>
      <c r="E37" s="58"/>
      <c r="F37" s="55">
        <f t="shared" si="0"/>
        <v>0</v>
      </c>
      <c r="G37" s="58"/>
      <c r="H37" s="58"/>
      <c r="I37" s="58"/>
      <c r="J37" s="55">
        <f t="shared" si="1"/>
        <v>0</v>
      </c>
      <c r="K37" s="5"/>
      <c r="L37" s="5"/>
    </row>
    <row r="38" spans="1:16" ht="20.25" customHeight="1" x14ac:dyDescent="0.35">
      <c r="A38" s="61" t="str">
        <f>"18. Fradragsberettiget innførselsmva " &amp; N18</f>
        <v>18. Fradragsberettiget innførselsmva 15 %</v>
      </c>
      <c r="B38" s="62" t="s">
        <v>26</v>
      </c>
      <c r="C38" s="48"/>
      <c r="D38" s="48"/>
      <c r="E38" s="48"/>
      <c r="F38" s="49">
        <f t="shared" si="0"/>
        <v>0</v>
      </c>
      <c r="G38" s="48"/>
      <c r="H38" s="48"/>
      <c r="I38" s="48"/>
      <c r="J38" s="49">
        <f t="shared" si="1"/>
        <v>0</v>
      </c>
      <c r="K38" s="5"/>
      <c r="L38" s="5"/>
    </row>
    <row r="39" spans="1:16" ht="20.25" customHeight="1" x14ac:dyDescent="0.35">
      <c r="A39" s="63" t="s">
        <v>39</v>
      </c>
      <c r="B39" s="64" t="s">
        <v>16</v>
      </c>
      <c r="C39" s="54">
        <f>+C33+C34+C35+C36+C37+C38</f>
        <v>0</v>
      </c>
      <c r="D39" s="54">
        <f>+D33+D34+D35+D36+D37+D38</f>
        <v>0</v>
      </c>
      <c r="E39" s="54">
        <f>+E33+E34+E35+E36+E37+E38</f>
        <v>0</v>
      </c>
      <c r="F39" s="54">
        <f t="shared" si="0"/>
        <v>0</v>
      </c>
      <c r="G39" s="54">
        <f>+G33+G34+G35+G36+G37+G38</f>
        <v>0</v>
      </c>
      <c r="H39" s="54">
        <f>+H33+H34+H35+H36+H37+H38</f>
        <v>0</v>
      </c>
      <c r="I39" s="54">
        <f>+I33+I34+I35+I36+I37+I38</f>
        <v>0</v>
      </c>
      <c r="J39" s="54">
        <f t="shared" si="1"/>
        <v>0</v>
      </c>
      <c r="K39" s="1"/>
      <c r="L39" s="1"/>
    </row>
    <row r="40" spans="1:16" ht="20.25" customHeight="1" x14ac:dyDescent="0.35">
      <c r="A40" s="43" t="s">
        <v>33</v>
      </c>
      <c r="B40" s="59"/>
      <c r="C40" s="65"/>
      <c r="D40" s="65" t="s">
        <v>34</v>
      </c>
      <c r="E40" s="65" t="s">
        <v>34</v>
      </c>
      <c r="F40" s="66">
        <f t="shared" si="0"/>
        <v>0</v>
      </c>
      <c r="G40" s="65" t="s">
        <v>34</v>
      </c>
      <c r="H40" s="65"/>
      <c r="I40" s="65"/>
      <c r="J40" s="66">
        <f t="shared" si="1"/>
        <v>0</v>
      </c>
      <c r="K40" s="1"/>
      <c r="P40" s="1"/>
    </row>
    <row r="41" spans="1:16" ht="20.25" customHeight="1" x14ac:dyDescent="0.35">
      <c r="A41" s="63" t="s">
        <v>35</v>
      </c>
      <c r="B41" s="67"/>
      <c r="C41" s="68"/>
      <c r="D41" s="68"/>
      <c r="E41" s="68"/>
      <c r="F41" s="69"/>
      <c r="G41" s="68"/>
      <c r="H41" s="68"/>
      <c r="I41" s="68"/>
      <c r="J41" s="69"/>
      <c r="K41" s="1"/>
      <c r="P41" s="1"/>
    </row>
    <row r="42" spans="1:16" ht="16.5" x14ac:dyDescent="0.35">
      <c r="A42" s="167" t="s">
        <v>40</v>
      </c>
      <c r="B42" s="168"/>
      <c r="C42" s="168"/>
      <c r="D42" s="168"/>
      <c r="E42" s="168"/>
      <c r="F42" s="168"/>
      <c r="G42" s="168"/>
      <c r="H42" s="168"/>
      <c r="I42" s="168"/>
      <c r="J42" s="169"/>
      <c r="K42" s="1"/>
      <c r="P42" s="1"/>
    </row>
    <row r="43" spans="1:16" ht="16.5" x14ac:dyDescent="0.35">
      <c r="A43" s="43" t="s">
        <v>36</v>
      </c>
      <c r="B43" s="59"/>
      <c r="C43" s="70"/>
      <c r="D43" s="70"/>
      <c r="E43" s="70"/>
      <c r="F43" s="71"/>
      <c r="G43" s="70"/>
      <c r="H43" s="70"/>
      <c r="I43" s="70"/>
      <c r="J43" s="71"/>
      <c r="K43" s="1"/>
      <c r="P43" s="1"/>
    </row>
    <row r="44" spans="1:16" ht="16.5" x14ac:dyDescent="0.35">
      <c r="A44" s="82" t="s">
        <v>79</v>
      </c>
      <c r="B44" s="59"/>
      <c r="C44" s="55">
        <f>+C14-C15-C17-C19-C21-C22-C23-C24-C26-C28-C29</f>
        <v>0</v>
      </c>
      <c r="D44" s="55">
        <f t="shared" ref="D44:E44" si="7">+D14-D15-D17-D19-D21-D22-D23-D24-D26-D28-D29</f>
        <v>0</v>
      </c>
      <c r="E44" s="55">
        <f t="shared" si="7"/>
        <v>0</v>
      </c>
      <c r="F44" s="55">
        <f t="shared" ref="F44" si="8">SUM(C44:E44)</f>
        <v>0</v>
      </c>
      <c r="G44" s="55">
        <f>+G14-G15-G17-G19-G21-G22-G23-G24-G26-G28-G29</f>
        <v>0</v>
      </c>
      <c r="H44" s="55">
        <f t="shared" ref="H44:I44" si="9">+H14-H15-H17-H19-H21-H22-H23-H24-H26-H28-H29</f>
        <v>0</v>
      </c>
      <c r="I44" s="55">
        <f t="shared" si="9"/>
        <v>0</v>
      </c>
      <c r="J44" s="55">
        <f t="shared" ref="J44" si="10">SUM(F44:I44)</f>
        <v>0</v>
      </c>
      <c r="K44" s="1"/>
      <c r="P44" s="1"/>
    </row>
    <row r="45" spans="1:16" ht="18" x14ac:dyDescent="0.35">
      <c r="A45" s="72" t="s">
        <v>37</v>
      </c>
      <c r="B45" s="73"/>
      <c r="C45" s="73"/>
      <c r="D45" s="73"/>
      <c r="E45" s="73"/>
      <c r="F45" s="73"/>
      <c r="G45" s="73"/>
      <c r="H45" s="73"/>
      <c r="I45" s="73"/>
      <c r="J45" s="74"/>
      <c r="K45" s="1"/>
      <c r="P45" s="1"/>
    </row>
    <row r="46" spans="1:16" ht="16.5" x14ac:dyDescent="0.35">
      <c r="A46" s="75"/>
      <c r="B46" s="73"/>
      <c r="C46" s="73"/>
      <c r="D46" s="73"/>
      <c r="E46" s="73"/>
      <c r="F46" s="73"/>
      <c r="G46" s="73"/>
      <c r="H46" s="73"/>
      <c r="I46" s="73"/>
      <c r="J46" s="74"/>
      <c r="K46" s="1"/>
      <c r="L46" s="1"/>
      <c r="M46" s="1"/>
      <c r="N46" s="1"/>
      <c r="O46" s="1"/>
      <c r="P46" s="1"/>
    </row>
    <row r="47" spans="1:16" x14ac:dyDescent="0.25">
      <c r="A47" s="22"/>
      <c r="B47" s="23"/>
      <c r="C47" s="23"/>
      <c r="D47" s="23"/>
      <c r="E47" s="23"/>
      <c r="F47" s="23"/>
      <c r="G47" s="23"/>
      <c r="H47" s="23"/>
      <c r="I47" s="23"/>
      <c r="J47" s="24"/>
      <c r="K47" s="1"/>
      <c r="L47" s="1"/>
      <c r="M47" s="1"/>
      <c r="N47" s="1"/>
      <c r="O47" s="1"/>
      <c r="P47" s="1"/>
    </row>
    <row r="48" spans="1:16" x14ac:dyDescent="0.25">
      <c r="A48" s="25"/>
      <c r="B48" s="26"/>
      <c r="C48" s="26"/>
      <c r="D48" s="26"/>
      <c r="E48" s="26"/>
      <c r="F48" s="26"/>
      <c r="G48" s="26"/>
      <c r="H48" s="26"/>
      <c r="I48" s="26"/>
      <c r="J48" s="27"/>
      <c r="K48" s="1"/>
      <c r="L48" s="1"/>
      <c r="M48" s="1"/>
      <c r="N48" s="1"/>
      <c r="O48" s="1"/>
      <c r="P48" s="1"/>
    </row>
    <row r="49" spans="1:1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8.75" x14ac:dyDescent="0.3">
      <c r="A51" s="5"/>
      <c r="B51" s="5"/>
      <c r="C51" s="5"/>
      <c r="D51" s="5"/>
      <c r="E51" s="5"/>
      <c r="F51" s="5"/>
      <c r="G51" s="5"/>
      <c r="H51" s="1"/>
      <c r="I51" s="1"/>
      <c r="J51" s="1"/>
      <c r="K51" s="1"/>
      <c r="L51" s="1"/>
      <c r="M51" s="1"/>
      <c r="N51" s="1"/>
      <c r="O51" s="1"/>
      <c r="P51" s="1"/>
    </row>
    <row r="52" spans="1:16" ht="18.75" x14ac:dyDescent="0.3">
      <c r="A52" s="5"/>
      <c r="B52" s="5"/>
      <c r="C52" s="5"/>
      <c r="D52" s="5"/>
      <c r="E52" s="5"/>
      <c r="F52" s="5"/>
      <c r="G52" s="5"/>
      <c r="H52" s="1"/>
      <c r="I52" s="1"/>
      <c r="J52" s="1"/>
      <c r="K52" s="1"/>
      <c r="L52" s="1"/>
      <c r="M52" s="1"/>
      <c r="N52" s="1"/>
      <c r="O52" s="1"/>
      <c r="P52" s="1"/>
    </row>
    <row r="53" spans="1:16" ht="18.75" x14ac:dyDescent="0.3">
      <c r="A53" s="5"/>
      <c r="B53" s="5"/>
      <c r="C53" s="5"/>
      <c r="D53" s="5"/>
      <c r="E53" s="5"/>
      <c r="F53" s="5"/>
      <c r="G53" s="5"/>
      <c r="H53" s="1"/>
      <c r="I53" s="1"/>
      <c r="J53" s="1"/>
      <c r="K53" s="1"/>
      <c r="L53" s="1"/>
      <c r="M53" s="1"/>
      <c r="N53" s="1"/>
      <c r="O53" s="1"/>
      <c r="P53" s="1"/>
    </row>
    <row r="54" spans="1:16" ht="18.75" x14ac:dyDescent="0.3">
      <c r="A54" s="5"/>
      <c r="B54" s="5"/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</row>
    <row r="55" spans="1:16" ht="18.75" x14ac:dyDescent="0.3">
      <c r="A55" s="5"/>
      <c r="B55" s="5"/>
      <c r="C55" s="5"/>
      <c r="D55" s="5"/>
      <c r="E55" s="5"/>
      <c r="F55" s="5"/>
      <c r="G55" s="5"/>
      <c r="H55" s="1"/>
      <c r="I55" s="1"/>
      <c r="J55" s="1"/>
      <c r="K55" s="1"/>
      <c r="L55" s="1"/>
      <c r="M55" s="1"/>
      <c r="N55" s="1"/>
      <c r="O55" s="1"/>
      <c r="P55" s="1"/>
    </row>
    <row r="56" spans="1:16" ht="18.75" x14ac:dyDescent="0.3">
      <c r="A56" s="5"/>
      <c r="B56" s="5"/>
      <c r="C56" s="5"/>
      <c r="D56" s="5"/>
      <c r="E56" s="5"/>
      <c r="F56" s="5"/>
      <c r="G56" s="5"/>
      <c r="H56" s="1"/>
      <c r="I56" s="1"/>
      <c r="J56" s="1"/>
      <c r="K56" s="1"/>
      <c r="L56" s="1"/>
      <c r="M56" s="1"/>
      <c r="N56" s="1"/>
      <c r="O56" s="1"/>
      <c r="P56" s="1"/>
    </row>
    <row r="57" spans="1:16" ht="18.75" x14ac:dyDescent="0.3">
      <c r="A57" s="5"/>
      <c r="B57" s="5"/>
      <c r="C57" s="5"/>
      <c r="D57" s="5"/>
      <c r="E57" s="5"/>
      <c r="F57" s="5"/>
      <c r="G57" s="5"/>
      <c r="H57" s="1"/>
      <c r="I57" s="1"/>
      <c r="J57" s="1"/>
      <c r="K57" s="1"/>
      <c r="L57" s="1"/>
      <c r="M57" s="1"/>
      <c r="N57" s="1"/>
      <c r="O57" s="1"/>
      <c r="P57" s="1"/>
    </row>
    <row r="58" spans="1:16" ht="18.75" x14ac:dyDescent="0.3">
      <c r="A58" s="5"/>
      <c r="B58" s="5"/>
      <c r="C58" s="5"/>
      <c r="D58" s="5"/>
      <c r="E58" s="5"/>
      <c r="F58" s="5"/>
      <c r="G58" s="5"/>
      <c r="H58" s="1"/>
      <c r="I58" s="1"/>
      <c r="J58" s="1"/>
      <c r="K58" s="1"/>
      <c r="L58" s="1"/>
      <c r="M58" s="1"/>
      <c r="N58" s="1"/>
      <c r="O58" s="1"/>
      <c r="P58" s="1"/>
    </row>
  </sheetData>
  <sheetProtection selectLockedCells="1"/>
  <mergeCells count="5">
    <mergeCell ref="A42:J42"/>
    <mergeCell ref="I5:J5"/>
    <mergeCell ref="I3:J3"/>
    <mergeCell ref="I7:J7"/>
    <mergeCell ref="L15:O15"/>
  </mergeCells>
  <phoneticPr fontId="7" type="noConversion"/>
  <pageMargins left="0.31496062992125984" right="0.15748031496062992" top="0.51181102362204722" bottom="0.43307086614173229" header="0.27559055118110237" footer="0.27559055118110237"/>
  <pageSetup paperSize="9" scale="62" orientation="landscape" r:id="rId1"/>
  <headerFooter alignWithMargins="0">
    <oddHeader>&amp;L&amp;F</oddHeader>
    <oddFooter>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71"/>
  <sheetViews>
    <sheetView showGridLines="0" tabSelected="1" workbookViewId="0">
      <selection activeCell="U14" sqref="U14"/>
    </sheetView>
  </sheetViews>
  <sheetFormatPr baseColWidth="10" defaultColWidth="9.7109375" defaultRowHeight="15" x14ac:dyDescent="0.3"/>
  <cols>
    <col min="1" max="1" width="4.7109375" style="87" customWidth="1"/>
    <col min="2" max="2" width="19.7109375" style="87" customWidth="1"/>
    <col min="3" max="3" width="11.7109375" style="87" customWidth="1"/>
    <col min="4" max="4" width="8.7109375" style="87" customWidth="1"/>
    <col min="5" max="6" width="12.28515625" style="87" customWidth="1"/>
    <col min="7" max="7" width="19.5703125" style="87" customWidth="1"/>
    <col min="8" max="8" width="10.5703125" style="87" customWidth="1"/>
    <col min="9" max="9" width="9.7109375" style="87"/>
    <col min="10" max="10" width="26.42578125" style="87" customWidth="1"/>
    <col min="11" max="11" width="9.42578125" style="87" hidden="1" customWidth="1"/>
    <col min="12" max="12" width="16" style="87" hidden="1" customWidth="1"/>
    <col min="13" max="13" width="33.85546875" style="87" hidden="1" customWidth="1"/>
    <col min="14" max="14" width="26.5703125" style="87" hidden="1" customWidth="1"/>
    <col min="15" max="16" width="9.7109375" style="87" customWidth="1"/>
    <col min="17" max="16384" width="9.7109375" style="87"/>
  </cols>
  <sheetData>
    <row r="1" spans="1:14" ht="7.5" customHeight="1" x14ac:dyDescent="0.35">
      <c r="A1" s="83"/>
      <c r="B1" s="84"/>
      <c r="C1" s="84"/>
      <c r="D1" s="84"/>
      <c r="E1" s="85"/>
      <c r="F1" s="85"/>
      <c r="G1" s="85"/>
      <c r="H1" s="86"/>
    </row>
    <row r="2" spans="1:14" ht="15.75" x14ac:dyDescent="0.35">
      <c r="A2" s="88"/>
      <c r="B2" s="89"/>
      <c r="C2" s="89"/>
      <c r="D2" s="89"/>
      <c r="E2" s="90"/>
      <c r="F2" s="91"/>
      <c r="G2" s="90" t="s">
        <v>0</v>
      </c>
      <c r="H2" s="92"/>
    </row>
    <row r="3" spans="1:14" ht="21" x14ac:dyDescent="0.35">
      <c r="A3" s="93" t="s">
        <v>34</v>
      </c>
      <c r="B3" s="89"/>
      <c r="C3" s="89"/>
      <c r="D3" s="89"/>
      <c r="E3" s="94"/>
      <c r="F3" s="95"/>
      <c r="G3" s="179"/>
      <c r="H3" s="180"/>
    </row>
    <row r="4" spans="1:14" ht="15.75" x14ac:dyDescent="0.35">
      <c r="A4" s="96"/>
      <c r="B4" s="89"/>
      <c r="C4" s="89"/>
      <c r="D4" s="89"/>
      <c r="E4" s="90" t="s">
        <v>1</v>
      </c>
      <c r="F4" s="91"/>
      <c r="G4" s="90" t="s">
        <v>2</v>
      </c>
      <c r="H4" s="92"/>
    </row>
    <row r="5" spans="1:14" ht="18" customHeight="1" x14ac:dyDescent="0.35">
      <c r="A5" s="97"/>
      <c r="B5" s="98"/>
      <c r="C5" s="98"/>
      <c r="D5" s="98"/>
      <c r="E5" s="181"/>
      <c r="F5" s="182"/>
      <c r="G5" s="183"/>
      <c r="H5" s="184"/>
    </row>
    <row r="6" spans="1:14" ht="16.5" customHeight="1" x14ac:dyDescent="0.3">
      <c r="A6" s="90" t="s">
        <v>3</v>
      </c>
      <c r="B6" s="91"/>
      <c r="C6" s="91"/>
      <c r="D6" s="91"/>
      <c r="E6" s="90" t="s">
        <v>4</v>
      </c>
      <c r="F6" s="91"/>
      <c r="G6" s="90" t="s">
        <v>5</v>
      </c>
      <c r="H6" s="92"/>
    </row>
    <row r="7" spans="1:14" ht="13.5" customHeight="1" x14ac:dyDescent="0.3">
      <c r="A7" s="99"/>
      <c r="B7" s="100"/>
      <c r="C7" s="100"/>
      <c r="D7" s="101"/>
      <c r="E7" s="102"/>
      <c r="F7" s="103"/>
      <c r="G7" s="185"/>
      <c r="H7" s="186"/>
    </row>
    <row r="8" spans="1:14" ht="17.25" customHeight="1" x14ac:dyDescent="0.3">
      <c r="A8" s="90" t="s">
        <v>6</v>
      </c>
      <c r="B8" s="91"/>
      <c r="C8" s="91"/>
      <c r="D8" s="91"/>
      <c r="E8" s="91"/>
      <c r="F8" s="91"/>
      <c r="G8" s="91"/>
      <c r="H8" s="92"/>
    </row>
    <row r="9" spans="1:14" ht="14.25" customHeight="1" x14ac:dyDescent="0.35">
      <c r="A9" s="104" t="s">
        <v>82</v>
      </c>
      <c r="B9" s="101"/>
      <c r="C9" s="101"/>
      <c r="D9" s="101"/>
      <c r="E9" s="101"/>
      <c r="F9" s="105"/>
      <c r="G9" s="101"/>
      <c r="H9" s="106"/>
    </row>
    <row r="10" spans="1:14" ht="14.25" customHeight="1" x14ac:dyDescent="0.35">
      <c r="A10" s="88"/>
      <c r="B10" s="107" t="str">
        <f>"Avgiftspliktig omsetning, høy sats " &amp; $N$13</f>
        <v>Avgiftspliktig omsetning, høy sats 25 %</v>
      </c>
      <c r="C10" s="98"/>
      <c r="D10" s="98"/>
      <c r="E10" s="98"/>
      <c r="F10" s="108" t="s">
        <v>41</v>
      </c>
      <c r="G10" s="109" t="s">
        <v>42</v>
      </c>
      <c r="H10" s="110"/>
      <c r="K10" s="176" t="s">
        <v>24</v>
      </c>
      <c r="L10" s="177"/>
      <c r="M10" s="177"/>
      <c r="N10" s="178"/>
    </row>
    <row r="11" spans="1:14" ht="14.25" customHeight="1" x14ac:dyDescent="0.35">
      <c r="A11" s="88"/>
      <c r="B11" s="111" t="s">
        <v>43</v>
      </c>
      <c r="C11" s="112"/>
      <c r="D11" s="112"/>
      <c r="E11" s="112"/>
      <c r="F11" s="113"/>
      <c r="G11" s="114"/>
      <c r="H11" s="110"/>
      <c r="K11" s="12" t="s">
        <v>25</v>
      </c>
      <c r="L11" s="3"/>
      <c r="M11" s="3"/>
      <c r="N11" s="4"/>
    </row>
    <row r="12" spans="1:14" ht="14.25" customHeight="1" x14ac:dyDescent="0.35">
      <c r="A12" s="88"/>
      <c r="B12" s="115"/>
      <c r="C12" s="116"/>
      <c r="D12" s="116"/>
      <c r="E12" s="116"/>
      <c r="F12" s="117"/>
      <c r="G12" s="118"/>
      <c r="H12" s="110"/>
      <c r="K12" s="12">
        <v>2019</v>
      </c>
      <c r="L12" s="13">
        <v>0.12</v>
      </c>
      <c r="M12" s="13">
        <v>0.15</v>
      </c>
      <c r="N12" s="14">
        <v>0.25</v>
      </c>
    </row>
    <row r="13" spans="1:14" ht="14.25" customHeight="1" x14ac:dyDescent="0.35">
      <c r="A13" s="88"/>
      <c r="B13" s="115"/>
      <c r="C13" s="116"/>
      <c r="D13" s="116"/>
      <c r="E13" s="116"/>
      <c r="F13" s="117"/>
      <c r="G13" s="118"/>
      <c r="H13" s="110"/>
      <c r="K13" s="15"/>
      <c r="L13" s="16" t="str">
        <f>TEXT(L12,"## %")</f>
        <v>12 %</v>
      </c>
      <c r="M13" s="16" t="str">
        <f>TEXT(M12,"## %")</f>
        <v>15 %</v>
      </c>
      <c r="N13" s="17" t="str">
        <f>TEXT(N12,"## %")</f>
        <v>25 %</v>
      </c>
    </row>
    <row r="14" spans="1:14" ht="14.25" customHeight="1" x14ac:dyDescent="0.35">
      <c r="A14" s="88"/>
      <c r="B14" s="115" t="s">
        <v>34</v>
      </c>
      <c r="C14" s="116"/>
      <c r="D14" s="116"/>
      <c r="E14" s="116"/>
      <c r="F14" s="117" t="s">
        <v>34</v>
      </c>
      <c r="G14" s="118" t="s">
        <v>34</v>
      </c>
      <c r="H14" s="110"/>
      <c r="K14" s="18" t="s">
        <v>28</v>
      </c>
      <c r="L14" s="19" t="s">
        <v>29</v>
      </c>
      <c r="M14" s="19" t="s">
        <v>30</v>
      </c>
      <c r="N14" s="20" t="s">
        <v>31</v>
      </c>
    </row>
    <row r="15" spans="1:14" ht="14.25" customHeight="1" x14ac:dyDescent="0.35">
      <c r="A15" s="88"/>
      <c r="B15" s="115"/>
      <c r="C15" s="116"/>
      <c r="D15" s="116"/>
      <c r="E15" s="116"/>
      <c r="F15" s="117"/>
      <c r="G15" s="118"/>
      <c r="H15" s="110"/>
      <c r="K15" s="12">
        <v>2017</v>
      </c>
      <c r="L15" s="21">
        <v>0.1</v>
      </c>
      <c r="M15" s="21">
        <v>0.15</v>
      </c>
      <c r="N15" s="21">
        <v>0.25</v>
      </c>
    </row>
    <row r="16" spans="1:14" ht="14.25" customHeight="1" x14ac:dyDescent="0.35">
      <c r="A16" s="88"/>
      <c r="B16" s="115"/>
      <c r="C16" s="116"/>
      <c r="D16" s="116"/>
      <c r="E16" s="116"/>
      <c r="F16" s="117"/>
      <c r="G16" s="118"/>
      <c r="H16" s="110"/>
      <c r="K16" s="12">
        <v>2018</v>
      </c>
      <c r="L16" s="21">
        <v>0.12</v>
      </c>
      <c r="M16" s="21">
        <v>0.15</v>
      </c>
      <c r="N16" s="21">
        <v>0.25</v>
      </c>
    </row>
    <row r="17" spans="1:14" ht="14.25" customHeight="1" x14ac:dyDescent="0.35">
      <c r="A17" s="88"/>
      <c r="B17" s="119" t="s">
        <v>44</v>
      </c>
      <c r="C17" s="98"/>
      <c r="D17" s="98"/>
      <c r="E17" s="98"/>
      <c r="F17" s="117"/>
      <c r="G17" s="118" t="s">
        <v>34</v>
      </c>
      <c r="H17" s="110"/>
      <c r="K17" s="12">
        <v>2019</v>
      </c>
      <c r="L17" s="21">
        <v>0.12</v>
      </c>
      <c r="M17" s="21">
        <v>0.15</v>
      </c>
      <c r="N17" s="21">
        <v>0.25</v>
      </c>
    </row>
    <row r="18" spans="1:14" ht="14.25" customHeight="1" x14ac:dyDescent="0.35">
      <c r="A18" s="88"/>
      <c r="B18" s="119" t="s">
        <v>45</v>
      </c>
      <c r="C18" s="98"/>
      <c r="D18" s="98"/>
      <c r="E18" s="98"/>
      <c r="F18" s="117"/>
      <c r="G18" s="118" t="s">
        <v>34</v>
      </c>
      <c r="H18" s="110"/>
      <c r="K18" s="12"/>
      <c r="L18" s="21"/>
      <c r="M18" s="21"/>
      <c r="N18" s="21"/>
    </row>
    <row r="19" spans="1:14" ht="14.25" customHeight="1" x14ac:dyDescent="0.35">
      <c r="A19" s="88"/>
      <c r="B19" s="119" t="s">
        <v>46</v>
      </c>
      <c r="C19" s="98"/>
      <c r="D19" s="98"/>
      <c r="E19" s="98"/>
      <c r="F19" s="117"/>
      <c r="G19" s="118"/>
      <c r="H19" s="110"/>
      <c r="K19" s="12"/>
      <c r="L19" s="21"/>
      <c r="M19" s="21"/>
      <c r="N19" s="21"/>
    </row>
    <row r="20" spans="1:14" ht="14.25" customHeight="1" x14ac:dyDescent="0.35">
      <c r="A20" s="88"/>
      <c r="B20" s="119" t="s">
        <v>47</v>
      </c>
      <c r="C20" s="98"/>
      <c r="D20" s="98"/>
      <c r="E20" s="98"/>
      <c r="F20" s="117"/>
      <c r="G20" s="120"/>
      <c r="H20" s="110"/>
      <c r="K20" s="12"/>
      <c r="L20" s="21"/>
      <c r="M20" s="21"/>
      <c r="N20" s="21"/>
    </row>
    <row r="21" spans="1:14" ht="14.25" customHeight="1" x14ac:dyDescent="0.35">
      <c r="A21" s="88"/>
      <c r="B21" s="121"/>
      <c r="C21" s="122"/>
      <c r="D21" s="89"/>
      <c r="E21" s="89"/>
      <c r="F21" s="123" t="s">
        <v>11</v>
      </c>
      <c r="G21" s="124">
        <f>SUM(G11:G20)</f>
        <v>0</v>
      </c>
      <c r="H21" s="110"/>
      <c r="K21" s="12"/>
      <c r="L21" s="21"/>
      <c r="M21" s="21"/>
      <c r="N21" s="21"/>
    </row>
    <row r="22" spans="1:14" ht="14.25" customHeight="1" x14ac:dyDescent="0.35">
      <c r="A22" s="88"/>
      <c r="B22" s="121"/>
      <c r="C22" s="122"/>
      <c r="D22" s="89"/>
      <c r="E22" s="89"/>
      <c r="F22" s="123" t="s">
        <v>48</v>
      </c>
      <c r="G22" s="125">
        <f>+Avst_MVA!J15</f>
        <v>0</v>
      </c>
      <c r="H22" s="110"/>
      <c r="K22" s="12"/>
      <c r="L22" s="21"/>
      <c r="M22" s="21"/>
      <c r="N22" s="21"/>
    </row>
    <row r="23" spans="1:14" ht="3.75" customHeight="1" x14ac:dyDescent="0.35">
      <c r="A23" s="88"/>
      <c r="B23" s="89"/>
      <c r="C23" s="126"/>
      <c r="D23" s="89"/>
      <c r="E23" s="89"/>
      <c r="F23" s="123" t="s">
        <v>49</v>
      </c>
      <c r="G23" s="127">
        <f>G21-G22</f>
        <v>0</v>
      </c>
      <c r="H23" s="110"/>
      <c r="K23" s="12"/>
      <c r="L23" s="21"/>
      <c r="M23" s="21"/>
      <c r="N23" s="21"/>
    </row>
    <row r="24" spans="1:14" ht="14.25" customHeight="1" x14ac:dyDescent="0.35">
      <c r="A24" s="88"/>
      <c r="B24" s="121"/>
      <c r="C24" s="89"/>
      <c r="D24" s="89"/>
      <c r="E24" s="89"/>
      <c r="F24" s="98"/>
      <c r="G24" s="98"/>
      <c r="H24" s="110"/>
    </row>
    <row r="25" spans="1:14" ht="14.25" customHeight="1" x14ac:dyDescent="0.35">
      <c r="A25" s="88"/>
      <c r="B25" s="107" t="str">
        <f>"Utgående merverdiavgift, " &amp; $N$13</f>
        <v>Utgående merverdiavgift, 25 %</v>
      </c>
      <c r="C25" s="98"/>
      <c r="D25" s="98"/>
      <c r="E25" s="98"/>
      <c r="F25" s="108" t="s">
        <v>41</v>
      </c>
      <c r="G25" s="109" t="s">
        <v>42</v>
      </c>
      <c r="H25" s="110"/>
    </row>
    <row r="26" spans="1:14" ht="14.25" customHeight="1" x14ac:dyDescent="0.35">
      <c r="A26" s="88"/>
      <c r="B26" s="111" t="str">
        <f>"Bokført utgående avgift, " &amp; $N$13</f>
        <v>Bokført utgående avgift, 25 %</v>
      </c>
      <c r="C26" s="98"/>
      <c r="D26" s="98"/>
      <c r="E26" s="98"/>
      <c r="F26" s="128"/>
      <c r="G26" s="118"/>
      <c r="H26" s="110"/>
    </row>
    <row r="27" spans="1:14" ht="14.25" customHeight="1" x14ac:dyDescent="0.35">
      <c r="A27" s="88"/>
      <c r="B27" s="111"/>
      <c r="C27" s="98"/>
      <c r="D27" s="98"/>
      <c r="E27" s="98"/>
      <c r="F27" s="129" t="s">
        <v>50</v>
      </c>
      <c r="G27" s="130" t="s">
        <v>51</v>
      </c>
      <c r="H27" s="110"/>
    </row>
    <row r="28" spans="1:14" ht="14.25" customHeight="1" x14ac:dyDescent="0.35">
      <c r="A28" s="88"/>
      <c r="B28" s="131" t="str">
        <f>"Bokført grunnlag, " &amp; $N$13</f>
        <v>Bokført grunnlag, 25 %</v>
      </c>
      <c r="C28" s="89"/>
      <c r="D28" s="89"/>
      <c r="E28" s="89"/>
      <c r="F28" s="132">
        <f>+G21</f>
        <v>0</v>
      </c>
      <c r="G28" s="133">
        <f>+F28*N12</f>
        <v>0</v>
      </c>
      <c r="H28" s="110"/>
    </row>
    <row r="29" spans="1:14" ht="14.25" customHeight="1" x14ac:dyDescent="0.35">
      <c r="A29" s="88"/>
      <c r="B29" s="84"/>
      <c r="C29" s="134"/>
      <c r="D29" s="84"/>
      <c r="E29" s="84"/>
      <c r="F29" s="135" t="s">
        <v>49</v>
      </c>
      <c r="G29" s="136">
        <f>G26-G28</f>
        <v>0</v>
      </c>
      <c r="H29" s="110"/>
    </row>
    <row r="30" spans="1:14" ht="14.25" customHeight="1" x14ac:dyDescent="0.35">
      <c r="A30" s="88"/>
      <c r="B30" s="137" t="str">
        <f>B26</f>
        <v>Bokført utgående avgift, 25 %</v>
      </c>
      <c r="C30" s="85"/>
      <c r="D30" s="85"/>
      <c r="E30" s="85"/>
      <c r="F30" s="138">
        <f>F26</f>
        <v>0</v>
      </c>
      <c r="G30" s="124">
        <f>G26</f>
        <v>0</v>
      </c>
      <c r="H30" s="110"/>
    </row>
    <row r="31" spans="1:14" ht="14.25" customHeight="1" x14ac:dyDescent="0.35">
      <c r="A31" s="88"/>
      <c r="B31" s="137" t="str">
        <f>"Utgående avgift ifølge oppgavene Avst_MVA, " &amp; $N$13</f>
        <v>Utgående avgift ifølge oppgavene Avst_MVA, 25 %</v>
      </c>
      <c r="C31" s="85"/>
      <c r="D31" s="85"/>
      <c r="E31" s="85"/>
      <c r="F31" s="139"/>
      <c r="G31" s="125">
        <f>+Avst_MVA!J16</f>
        <v>0</v>
      </c>
      <c r="H31" s="110"/>
    </row>
    <row r="32" spans="1:14" ht="24" customHeight="1" x14ac:dyDescent="0.35">
      <c r="A32" s="88"/>
      <c r="B32" s="140" t="s">
        <v>34</v>
      </c>
      <c r="C32" s="134"/>
      <c r="D32" s="84"/>
      <c r="E32" s="84"/>
      <c r="F32" s="135" t="s">
        <v>49</v>
      </c>
      <c r="G32" s="127">
        <f>G30-G31</f>
        <v>0</v>
      </c>
      <c r="H32" s="110"/>
    </row>
    <row r="33" spans="1:8" ht="15.75" x14ac:dyDescent="0.35">
      <c r="A33" s="88"/>
      <c r="B33" s="122"/>
      <c r="C33" s="126"/>
      <c r="D33" s="89"/>
      <c r="E33" s="89"/>
      <c r="F33" s="123"/>
      <c r="G33" s="141"/>
      <c r="H33" s="110"/>
    </row>
    <row r="34" spans="1:8" ht="15.75" x14ac:dyDescent="0.35">
      <c r="A34" s="88"/>
      <c r="B34" s="107" t="str">
        <f>"Avgiftspliktig omsetning, middels sats " &amp; $M$13</f>
        <v>Avgiftspliktig omsetning, middels sats 15 %</v>
      </c>
      <c r="C34" s="98"/>
      <c r="D34" s="98"/>
      <c r="E34" s="98"/>
      <c r="F34" s="108" t="s">
        <v>41</v>
      </c>
      <c r="G34" s="109" t="s">
        <v>42</v>
      </c>
      <c r="H34" s="110"/>
    </row>
    <row r="35" spans="1:8" ht="15.75" x14ac:dyDescent="0.35">
      <c r="A35" s="88"/>
      <c r="B35" s="111" t="s">
        <v>43</v>
      </c>
      <c r="C35" s="112"/>
      <c r="D35" s="112"/>
      <c r="E35" s="112"/>
      <c r="F35" s="113"/>
      <c r="G35" s="114"/>
      <c r="H35" s="110"/>
    </row>
    <row r="36" spans="1:8" ht="15.75" x14ac:dyDescent="0.35">
      <c r="A36" s="88"/>
      <c r="B36" s="115"/>
      <c r="C36" s="116"/>
      <c r="D36" s="116"/>
      <c r="E36" s="116"/>
      <c r="F36" s="117"/>
      <c r="G36" s="118"/>
      <c r="H36" s="110"/>
    </row>
    <row r="37" spans="1:8" ht="15.75" x14ac:dyDescent="0.35">
      <c r="A37" s="88"/>
      <c r="B37" s="115"/>
      <c r="C37" s="116"/>
      <c r="D37" s="116"/>
      <c r="E37" s="116"/>
      <c r="F37" s="117"/>
      <c r="G37" s="118"/>
      <c r="H37" s="110"/>
    </row>
    <row r="38" spans="1:8" ht="15.75" x14ac:dyDescent="0.35">
      <c r="A38" s="88"/>
      <c r="B38" s="115"/>
      <c r="C38" s="116"/>
      <c r="D38" s="116"/>
      <c r="E38" s="116"/>
      <c r="F38" s="117"/>
      <c r="G38" s="118"/>
      <c r="H38" s="110"/>
    </row>
    <row r="39" spans="1:8" ht="15.75" x14ac:dyDescent="0.35">
      <c r="A39" s="88"/>
      <c r="B39" s="119" t="s">
        <v>52</v>
      </c>
      <c r="C39" s="98"/>
      <c r="D39" s="98"/>
      <c r="E39" s="98"/>
      <c r="F39" s="142"/>
      <c r="G39" s="120" t="s">
        <v>34</v>
      </c>
      <c r="H39" s="110"/>
    </row>
    <row r="40" spans="1:8" ht="15.75" x14ac:dyDescent="0.35">
      <c r="A40" s="88"/>
      <c r="B40" s="121"/>
      <c r="C40" s="122"/>
      <c r="D40" s="89"/>
      <c r="E40" s="89"/>
      <c r="F40" s="123" t="s">
        <v>11</v>
      </c>
      <c r="G40" s="143">
        <f>SUM(G35:G39)</f>
        <v>0</v>
      </c>
      <c r="H40" s="110"/>
    </row>
    <row r="41" spans="1:8" ht="15.75" x14ac:dyDescent="0.35">
      <c r="A41" s="88"/>
      <c r="B41" s="121"/>
      <c r="C41" s="122"/>
      <c r="D41" s="89"/>
      <c r="E41" s="89"/>
      <c r="F41" s="123" t="s">
        <v>53</v>
      </c>
      <c r="G41" s="125">
        <f>+Avst_MVA!J17</f>
        <v>0</v>
      </c>
      <c r="H41" s="110"/>
    </row>
    <row r="42" spans="1:8" ht="15.75" x14ac:dyDescent="0.35">
      <c r="A42" s="88"/>
      <c r="B42" s="89"/>
      <c r="C42" s="126"/>
      <c r="D42" s="89"/>
      <c r="E42" s="89"/>
      <c r="F42" s="123" t="s">
        <v>49</v>
      </c>
      <c r="G42" s="127">
        <f>G40-G41</f>
        <v>0</v>
      </c>
      <c r="H42" s="110"/>
    </row>
    <row r="43" spans="1:8" ht="15.75" x14ac:dyDescent="0.35">
      <c r="A43" s="88"/>
      <c r="B43" s="122"/>
      <c r="C43" s="126"/>
      <c r="D43" s="89"/>
      <c r="E43" s="89"/>
      <c r="F43" s="123"/>
      <c r="G43" s="141"/>
      <c r="H43" s="110"/>
    </row>
    <row r="44" spans="1:8" ht="15.75" x14ac:dyDescent="0.35">
      <c r="A44" s="88"/>
      <c r="B44" s="107" t="str">
        <f>"Utgående merverdiavgift, " &amp; $M$13</f>
        <v>Utgående merverdiavgift, 15 %</v>
      </c>
      <c r="C44" s="98"/>
      <c r="D44" s="98"/>
      <c r="E44" s="98"/>
      <c r="F44" s="108" t="s">
        <v>41</v>
      </c>
      <c r="G44" s="109" t="s">
        <v>42</v>
      </c>
      <c r="H44" s="110"/>
    </row>
    <row r="45" spans="1:8" ht="15.75" x14ac:dyDescent="0.35">
      <c r="A45" s="88"/>
      <c r="B45" s="111" t="str">
        <f>"Bokført utgående avgift, " &amp; $M$13</f>
        <v>Bokført utgående avgift, 15 %</v>
      </c>
      <c r="C45" s="98"/>
      <c r="D45" s="98"/>
      <c r="E45" s="98"/>
      <c r="F45" s="128"/>
      <c r="G45" s="118"/>
      <c r="H45" s="110"/>
    </row>
    <row r="46" spans="1:8" ht="15.75" x14ac:dyDescent="0.35">
      <c r="A46" s="88"/>
      <c r="B46" s="111"/>
      <c r="C46" s="98"/>
      <c r="D46" s="98"/>
      <c r="E46" s="98"/>
      <c r="F46" s="129" t="s">
        <v>50</v>
      </c>
      <c r="G46" s="130" t="s">
        <v>51</v>
      </c>
      <c r="H46" s="110"/>
    </row>
    <row r="47" spans="1:8" ht="15.75" x14ac:dyDescent="0.35">
      <c r="A47" s="88"/>
      <c r="B47" s="131" t="str">
        <f>"Bokført grunnlag, " &amp; $M$13</f>
        <v>Bokført grunnlag, 15 %</v>
      </c>
      <c r="C47" s="89"/>
      <c r="D47" s="89"/>
      <c r="E47" s="89"/>
      <c r="F47" s="144">
        <f>+G40</f>
        <v>0</v>
      </c>
      <c r="G47" s="133">
        <f>+F47*M12</f>
        <v>0</v>
      </c>
      <c r="H47" s="110"/>
    </row>
    <row r="48" spans="1:8" ht="15.75" x14ac:dyDescent="0.35">
      <c r="A48" s="88"/>
      <c r="B48" s="84"/>
      <c r="C48" s="134"/>
      <c r="D48" s="84"/>
      <c r="E48" s="84"/>
      <c r="F48" s="135" t="s">
        <v>49</v>
      </c>
      <c r="G48" s="136">
        <f>+G45-G47</f>
        <v>0</v>
      </c>
      <c r="H48" s="110"/>
    </row>
    <row r="49" spans="1:8" ht="15.75" x14ac:dyDescent="0.35">
      <c r="A49" s="88"/>
      <c r="B49" s="137" t="str">
        <f>B45</f>
        <v>Bokført utgående avgift, 15 %</v>
      </c>
      <c r="C49" s="85"/>
      <c r="D49" s="85"/>
      <c r="E49" s="85"/>
      <c r="F49" s="138">
        <f>F45</f>
        <v>0</v>
      </c>
      <c r="G49" s="124">
        <f>G45</f>
        <v>0</v>
      </c>
      <c r="H49" s="110"/>
    </row>
    <row r="50" spans="1:8" ht="15.75" x14ac:dyDescent="0.35">
      <c r="A50" s="88"/>
      <c r="B50" s="137" t="str">
        <f>"Utgående avgift ifølge oppgavene Avst_MVA, " &amp; $M$13</f>
        <v>Utgående avgift ifølge oppgavene Avst_MVA, 15 %</v>
      </c>
      <c r="C50" s="85"/>
      <c r="D50" s="85"/>
      <c r="E50" s="85"/>
      <c r="F50" s="139"/>
      <c r="G50" s="125">
        <f>+Avst_MVA!J18</f>
        <v>0</v>
      </c>
      <c r="H50" s="110"/>
    </row>
    <row r="51" spans="1:8" ht="15.75" x14ac:dyDescent="0.35">
      <c r="A51" s="88"/>
      <c r="B51" s="140" t="s">
        <v>34</v>
      </c>
      <c r="C51" s="134"/>
      <c r="D51" s="84"/>
      <c r="E51" s="84"/>
      <c r="F51" s="135" t="s">
        <v>49</v>
      </c>
      <c r="G51" s="127">
        <f>G49-G50</f>
        <v>0</v>
      </c>
      <c r="H51" s="110"/>
    </row>
    <row r="52" spans="1:8" x14ac:dyDescent="0.3">
      <c r="A52" s="163"/>
      <c r="B52" s="145"/>
      <c r="C52" s="145"/>
      <c r="D52" s="145"/>
      <c r="E52" s="145"/>
      <c r="F52" s="145"/>
      <c r="G52" s="145"/>
      <c r="H52" s="164"/>
    </row>
    <row r="53" spans="1:8" ht="15.75" x14ac:dyDescent="0.35">
      <c r="A53" s="146"/>
      <c r="B53" s="141"/>
      <c r="C53" s="141"/>
      <c r="D53" s="141"/>
      <c r="E53" s="141"/>
      <c r="F53" s="141"/>
      <c r="G53" s="141"/>
      <c r="H53" s="147"/>
    </row>
    <row r="54" spans="1:8" ht="15.75" x14ac:dyDescent="0.35">
      <c r="A54" s="148"/>
      <c r="B54" s="107" t="str">
        <f>"Avgiftspliktig omsetning, lav sats " &amp; $L$13</f>
        <v>Avgiftspliktig omsetning, lav sats 12 %</v>
      </c>
      <c r="C54" s="98"/>
      <c r="D54" s="98"/>
      <c r="E54" s="98"/>
      <c r="F54" s="108" t="s">
        <v>41</v>
      </c>
      <c r="G54" s="109" t="s">
        <v>42</v>
      </c>
      <c r="H54" s="147"/>
    </row>
    <row r="55" spans="1:8" ht="15.75" x14ac:dyDescent="0.35">
      <c r="A55" s="148"/>
      <c r="B55" s="111" t="s">
        <v>43</v>
      </c>
      <c r="C55" s="112"/>
      <c r="D55" s="112"/>
      <c r="E55" s="112"/>
      <c r="F55" s="113"/>
      <c r="G55" s="114"/>
      <c r="H55" s="147"/>
    </row>
    <row r="56" spans="1:8" ht="15.75" x14ac:dyDescent="0.35">
      <c r="A56" s="148"/>
      <c r="B56" s="115"/>
      <c r="C56" s="116"/>
      <c r="D56" s="116"/>
      <c r="E56" s="116"/>
      <c r="F56" s="117"/>
      <c r="G56" s="118"/>
      <c r="H56" s="147"/>
    </row>
    <row r="57" spans="1:8" ht="15.75" x14ac:dyDescent="0.35">
      <c r="A57" s="148"/>
      <c r="B57" s="115"/>
      <c r="C57" s="116"/>
      <c r="D57" s="116"/>
      <c r="E57" s="116"/>
      <c r="F57" s="117"/>
      <c r="G57" s="118"/>
      <c r="H57" s="147"/>
    </row>
    <row r="58" spans="1:8" ht="15.75" x14ac:dyDescent="0.35">
      <c r="A58" s="148"/>
      <c r="B58" s="115"/>
      <c r="C58" s="116"/>
      <c r="D58" s="116"/>
      <c r="E58" s="116"/>
      <c r="F58" s="117"/>
      <c r="G58" s="118"/>
      <c r="H58" s="147"/>
    </row>
    <row r="59" spans="1:8" ht="15.75" x14ac:dyDescent="0.35">
      <c r="A59" s="148"/>
      <c r="B59" s="119" t="s">
        <v>52</v>
      </c>
      <c r="C59" s="98"/>
      <c r="D59" s="98"/>
      <c r="E59" s="98"/>
      <c r="F59" s="149"/>
      <c r="G59" s="120"/>
      <c r="H59" s="147"/>
    </row>
    <row r="60" spans="1:8" ht="15.75" x14ac:dyDescent="0.35">
      <c r="A60" s="148"/>
      <c r="B60" s="121"/>
      <c r="C60" s="122"/>
      <c r="D60" s="89"/>
      <c r="E60" s="89"/>
      <c r="F60" s="123" t="s">
        <v>11</v>
      </c>
      <c r="G60" s="143">
        <f>SUM(G55:G59)</f>
        <v>0</v>
      </c>
      <c r="H60" s="147"/>
    </row>
    <row r="61" spans="1:8" ht="15.75" x14ac:dyDescent="0.35">
      <c r="A61" s="148"/>
      <c r="B61" s="121"/>
      <c r="C61" s="122"/>
      <c r="D61" s="89"/>
      <c r="E61" s="89"/>
      <c r="F61" s="123" t="s">
        <v>54</v>
      </c>
      <c r="G61" s="125">
        <f>+Avst_MVA!J19</f>
        <v>0</v>
      </c>
      <c r="H61" s="147"/>
    </row>
    <row r="62" spans="1:8" ht="15.75" x14ac:dyDescent="0.35">
      <c r="A62" s="148"/>
      <c r="B62" s="89"/>
      <c r="C62" s="126"/>
      <c r="D62" s="89"/>
      <c r="E62" s="89"/>
      <c r="F62" s="123" t="s">
        <v>49</v>
      </c>
      <c r="G62" s="127">
        <f>G60-G61</f>
        <v>0</v>
      </c>
      <c r="H62" s="147"/>
    </row>
    <row r="63" spans="1:8" ht="15.75" x14ac:dyDescent="0.35">
      <c r="A63" s="148"/>
      <c r="B63" s="122"/>
      <c r="C63" s="126"/>
      <c r="D63" s="89"/>
      <c r="E63" s="89"/>
      <c r="F63" s="123"/>
      <c r="G63" s="141"/>
      <c r="H63" s="147"/>
    </row>
    <row r="64" spans="1:8" ht="15.75" x14ac:dyDescent="0.35">
      <c r="A64" s="148"/>
      <c r="B64" s="107" t="str">
        <f>"Utgående merverdiavgift, " &amp; $L$13</f>
        <v>Utgående merverdiavgift, 12 %</v>
      </c>
      <c r="C64" s="98"/>
      <c r="D64" s="98"/>
      <c r="E64" s="98"/>
      <c r="F64" s="108" t="s">
        <v>41</v>
      </c>
      <c r="G64" s="109" t="s">
        <v>42</v>
      </c>
      <c r="H64" s="147"/>
    </row>
    <row r="65" spans="1:8" ht="15.75" x14ac:dyDescent="0.35">
      <c r="A65" s="148"/>
      <c r="B65" s="111" t="str">
        <f>"Bokført utgående avgift, " &amp; $L$13</f>
        <v>Bokført utgående avgift, 12 %</v>
      </c>
      <c r="C65" s="98"/>
      <c r="D65" s="98"/>
      <c r="E65" s="98"/>
      <c r="F65" s="128"/>
      <c r="G65" s="118"/>
      <c r="H65" s="147"/>
    </row>
    <row r="66" spans="1:8" ht="15.75" x14ac:dyDescent="0.35">
      <c r="A66" s="148"/>
      <c r="B66" s="111"/>
      <c r="C66" s="98"/>
      <c r="D66" s="98"/>
      <c r="E66" s="98"/>
      <c r="F66" s="129" t="s">
        <v>50</v>
      </c>
      <c r="G66" s="130" t="s">
        <v>51</v>
      </c>
      <c r="H66" s="147"/>
    </row>
    <row r="67" spans="1:8" ht="15.75" x14ac:dyDescent="0.35">
      <c r="A67" s="148"/>
      <c r="B67" s="131" t="str">
        <f>"Bokført grunnlag, " &amp; $L$13</f>
        <v>Bokført grunnlag, 12 %</v>
      </c>
      <c r="C67" s="89"/>
      <c r="D67" s="89"/>
      <c r="E67" s="89"/>
      <c r="F67" s="144">
        <f>+G60</f>
        <v>0</v>
      </c>
      <c r="G67" s="133">
        <f>+F67*L12</f>
        <v>0</v>
      </c>
      <c r="H67" s="147"/>
    </row>
    <row r="68" spans="1:8" ht="15.75" x14ac:dyDescent="0.35">
      <c r="A68" s="148"/>
      <c r="B68" s="84"/>
      <c r="C68" s="134"/>
      <c r="D68" s="84"/>
      <c r="E68" s="84"/>
      <c r="F68" s="135" t="s">
        <v>49</v>
      </c>
      <c r="G68" s="136">
        <f>+G65-G67</f>
        <v>0</v>
      </c>
      <c r="H68" s="147"/>
    </row>
    <row r="69" spans="1:8" ht="15.75" x14ac:dyDescent="0.35">
      <c r="A69" s="148"/>
      <c r="B69" s="137" t="str">
        <f>B65</f>
        <v>Bokført utgående avgift, 12 %</v>
      </c>
      <c r="C69" s="85"/>
      <c r="D69" s="85"/>
      <c r="E69" s="85"/>
      <c r="F69" s="138">
        <f>F65</f>
        <v>0</v>
      </c>
      <c r="G69" s="124">
        <f>G65</f>
        <v>0</v>
      </c>
      <c r="H69" s="147"/>
    </row>
    <row r="70" spans="1:8" ht="15.75" x14ac:dyDescent="0.35">
      <c r="A70" s="148"/>
      <c r="B70" s="137" t="str">
        <f>"Utgående avgift ifølge oppgavene Avst_MVA, " &amp; $L$13</f>
        <v>Utgående avgift ifølge oppgavene Avst_MVA, 12 %</v>
      </c>
      <c r="C70" s="85"/>
      <c r="D70" s="85"/>
      <c r="E70" s="85"/>
      <c r="F70" s="139"/>
      <c r="G70" s="125">
        <f>+Avst_MVA!J20</f>
        <v>0</v>
      </c>
      <c r="H70" s="147"/>
    </row>
    <row r="71" spans="1:8" ht="15.75" x14ac:dyDescent="0.35">
      <c r="A71" s="148"/>
      <c r="B71" s="140" t="s">
        <v>34</v>
      </c>
      <c r="C71" s="134"/>
      <c r="D71" s="84"/>
      <c r="E71" s="84"/>
      <c r="F71" s="135" t="s">
        <v>49</v>
      </c>
      <c r="G71" s="127">
        <f>G69-G70</f>
        <v>0</v>
      </c>
      <c r="H71" s="147"/>
    </row>
    <row r="72" spans="1:8" ht="15.75" x14ac:dyDescent="0.35">
      <c r="A72" s="148"/>
      <c r="B72" s="141"/>
      <c r="C72" s="141"/>
      <c r="D72" s="141"/>
      <c r="E72" s="141"/>
      <c r="F72" s="141"/>
      <c r="G72" s="141"/>
      <c r="H72" s="147"/>
    </row>
    <row r="73" spans="1:8" ht="15.75" x14ac:dyDescent="0.35">
      <c r="A73" s="148"/>
      <c r="B73" s="141"/>
      <c r="C73" s="141"/>
      <c r="D73" s="141"/>
      <c r="E73" s="141"/>
      <c r="F73" s="141"/>
      <c r="G73" s="141"/>
      <c r="H73" s="147"/>
    </row>
    <row r="74" spans="1:8" ht="15.75" x14ac:dyDescent="0.35">
      <c r="A74" s="131"/>
      <c r="B74" s="107" t="s">
        <v>63</v>
      </c>
      <c r="C74" s="98"/>
      <c r="D74" s="98"/>
      <c r="E74" s="98"/>
      <c r="F74" s="108" t="s">
        <v>41</v>
      </c>
      <c r="G74" s="109" t="s">
        <v>42</v>
      </c>
      <c r="H74" s="110"/>
    </row>
    <row r="75" spans="1:8" ht="15.75" x14ac:dyDescent="0.35">
      <c r="A75" s="131"/>
      <c r="B75" s="111" t="s">
        <v>43</v>
      </c>
      <c r="C75" s="112" t="s">
        <v>34</v>
      </c>
      <c r="D75" s="112"/>
      <c r="E75" s="112"/>
      <c r="F75" s="113"/>
      <c r="G75" s="114" t="s">
        <v>34</v>
      </c>
      <c r="H75" s="110"/>
    </row>
    <row r="76" spans="1:8" ht="15.75" x14ac:dyDescent="0.35">
      <c r="A76" s="131"/>
      <c r="B76" s="115"/>
      <c r="C76" s="116"/>
      <c r="D76" s="116"/>
      <c r="E76" s="116"/>
      <c r="F76" s="117"/>
      <c r="G76" s="118"/>
      <c r="H76" s="110"/>
    </row>
    <row r="77" spans="1:8" ht="15.75" x14ac:dyDescent="0.35">
      <c r="A77" s="131"/>
      <c r="B77" s="115" t="s">
        <v>34</v>
      </c>
      <c r="C77" s="116"/>
      <c r="D77" s="116"/>
      <c r="E77" s="116"/>
      <c r="F77" s="117" t="s">
        <v>34</v>
      </c>
      <c r="G77" s="118" t="s">
        <v>34</v>
      </c>
      <c r="H77" s="110"/>
    </row>
    <row r="78" spans="1:8" ht="15.75" x14ac:dyDescent="0.35">
      <c r="A78" s="131"/>
      <c r="B78" s="150"/>
      <c r="C78" s="151"/>
      <c r="D78" s="151"/>
      <c r="E78" s="151"/>
      <c r="F78" s="117"/>
      <c r="G78" s="118"/>
      <c r="H78" s="110"/>
    </row>
    <row r="79" spans="1:8" ht="15.75" x14ac:dyDescent="0.35">
      <c r="A79" s="131"/>
      <c r="B79" s="119" t="s">
        <v>52</v>
      </c>
      <c r="C79" s="85"/>
      <c r="D79" s="85"/>
      <c r="E79" s="85"/>
      <c r="F79" s="113"/>
      <c r="G79" s="120"/>
      <c r="H79" s="110"/>
    </row>
    <row r="80" spans="1:8" ht="15.75" x14ac:dyDescent="0.35">
      <c r="A80" s="131"/>
      <c r="B80" s="121"/>
      <c r="C80" s="122"/>
      <c r="D80" s="89"/>
      <c r="E80" s="89"/>
      <c r="F80" s="123" t="s">
        <v>11</v>
      </c>
      <c r="G80" s="143">
        <f>SUM(G75:G79)</f>
        <v>0</v>
      </c>
      <c r="H80" s="110"/>
    </row>
    <row r="81" spans="1:8" ht="15.75" x14ac:dyDescent="0.35">
      <c r="A81" s="131"/>
      <c r="B81" s="121"/>
      <c r="C81" s="122"/>
      <c r="D81" s="89"/>
      <c r="E81" s="89"/>
      <c r="F81" s="123" t="s">
        <v>64</v>
      </c>
      <c r="G81" s="120">
        <f>+Avst_MVA!J21</f>
        <v>0</v>
      </c>
      <c r="H81" s="110"/>
    </row>
    <row r="82" spans="1:8" ht="15.75" x14ac:dyDescent="0.35">
      <c r="A82" s="88"/>
      <c r="B82" s="89"/>
      <c r="C82" s="126"/>
      <c r="D82" s="89"/>
      <c r="E82" s="89"/>
      <c r="F82" s="123" t="s">
        <v>49</v>
      </c>
      <c r="G82" s="127">
        <f>G80-G81</f>
        <v>0</v>
      </c>
      <c r="H82" s="110"/>
    </row>
    <row r="83" spans="1:8" ht="15.75" x14ac:dyDescent="0.35">
      <c r="A83" s="88"/>
      <c r="B83" s="89"/>
      <c r="C83" s="126"/>
      <c r="D83" s="89"/>
      <c r="E83" s="89"/>
      <c r="F83" s="123"/>
      <c r="G83" s="141"/>
      <c r="H83" s="110"/>
    </row>
    <row r="84" spans="1:8" ht="15.75" x14ac:dyDescent="0.35">
      <c r="A84" s="88"/>
      <c r="B84" s="89"/>
      <c r="C84" s="126"/>
      <c r="D84" s="89"/>
      <c r="E84" s="89"/>
      <c r="F84" s="123"/>
      <c r="G84" s="141"/>
      <c r="H84" s="110"/>
    </row>
    <row r="85" spans="1:8" ht="15.75" x14ac:dyDescent="0.35">
      <c r="A85" s="88"/>
      <c r="B85" s="107" t="s">
        <v>65</v>
      </c>
      <c r="C85" s="98"/>
      <c r="D85" s="98"/>
      <c r="E85" s="98"/>
      <c r="F85" s="108" t="s">
        <v>41</v>
      </c>
      <c r="G85" s="109" t="s">
        <v>42</v>
      </c>
      <c r="H85" s="110"/>
    </row>
    <row r="86" spans="1:8" ht="15.75" x14ac:dyDescent="0.35">
      <c r="A86" s="88"/>
      <c r="B86" s="111" t="s">
        <v>43</v>
      </c>
      <c r="C86" s="112" t="s">
        <v>34</v>
      </c>
      <c r="D86" s="112"/>
      <c r="E86" s="112"/>
      <c r="F86" s="113"/>
      <c r="G86" s="114" t="s">
        <v>34</v>
      </c>
      <c r="H86" s="110"/>
    </row>
    <row r="87" spans="1:8" ht="15.75" x14ac:dyDescent="0.35">
      <c r="A87" s="88"/>
      <c r="B87" s="115"/>
      <c r="C87" s="116"/>
      <c r="D87" s="116"/>
      <c r="E87" s="116"/>
      <c r="F87" s="117"/>
      <c r="G87" s="118"/>
      <c r="H87" s="110"/>
    </row>
    <row r="88" spans="1:8" ht="15.75" x14ac:dyDescent="0.35">
      <c r="A88" s="88"/>
      <c r="B88" s="115" t="s">
        <v>34</v>
      </c>
      <c r="C88" s="116"/>
      <c r="D88" s="116"/>
      <c r="E88" s="116"/>
      <c r="F88" s="117" t="s">
        <v>34</v>
      </c>
      <c r="G88" s="118" t="s">
        <v>34</v>
      </c>
      <c r="H88" s="110"/>
    </row>
    <row r="89" spans="1:8" ht="15.75" x14ac:dyDescent="0.35">
      <c r="A89" s="88"/>
      <c r="B89" s="150"/>
      <c r="C89" s="151"/>
      <c r="D89" s="151"/>
      <c r="E89" s="151"/>
      <c r="F89" s="117"/>
      <c r="G89" s="118"/>
      <c r="H89" s="110"/>
    </row>
    <row r="90" spans="1:8" ht="15.75" x14ac:dyDescent="0.35">
      <c r="A90" s="88"/>
      <c r="B90" s="119" t="s">
        <v>52</v>
      </c>
      <c r="C90" s="85"/>
      <c r="D90" s="85"/>
      <c r="E90" s="85"/>
      <c r="F90" s="113"/>
      <c r="G90" s="120"/>
      <c r="H90" s="110"/>
    </row>
    <row r="91" spans="1:8" ht="15.75" x14ac:dyDescent="0.35">
      <c r="A91" s="88"/>
      <c r="B91" s="121"/>
      <c r="C91" s="122"/>
      <c r="D91" s="89"/>
      <c r="E91" s="89"/>
      <c r="F91" s="123" t="s">
        <v>11</v>
      </c>
      <c r="G91" s="143">
        <f>SUM(G86:G90)</f>
        <v>0</v>
      </c>
      <c r="H91" s="110"/>
    </row>
    <row r="92" spans="1:8" ht="15.75" x14ac:dyDescent="0.35">
      <c r="A92" s="88"/>
      <c r="B92" s="121"/>
      <c r="C92" s="122"/>
      <c r="D92" s="89"/>
      <c r="E92" s="89"/>
      <c r="F92" s="123" t="s">
        <v>66</v>
      </c>
      <c r="G92" s="120">
        <f>+Avst_MVA!J22</f>
        <v>0</v>
      </c>
      <c r="H92" s="110"/>
    </row>
    <row r="93" spans="1:8" ht="15.75" x14ac:dyDescent="0.35">
      <c r="A93" s="88"/>
      <c r="B93" s="89"/>
      <c r="C93" s="126"/>
      <c r="D93" s="89"/>
      <c r="E93" s="89"/>
      <c r="F93" s="123" t="s">
        <v>49</v>
      </c>
      <c r="G93" s="127">
        <f>G91-G92</f>
        <v>0</v>
      </c>
      <c r="H93" s="110"/>
    </row>
    <row r="94" spans="1:8" ht="15.75" x14ac:dyDescent="0.35">
      <c r="A94" s="88"/>
      <c r="B94" s="89"/>
      <c r="C94" s="89"/>
      <c r="D94" s="89"/>
      <c r="E94" s="89"/>
      <c r="F94" s="89"/>
      <c r="G94" s="89"/>
      <c r="H94" s="110"/>
    </row>
    <row r="95" spans="1:8" x14ac:dyDescent="0.3">
      <c r="A95" s="163"/>
      <c r="B95" s="145"/>
      <c r="C95" s="145"/>
      <c r="D95" s="145"/>
      <c r="E95" s="145"/>
      <c r="F95" s="145"/>
      <c r="G95" s="145"/>
      <c r="H95" s="164"/>
    </row>
    <row r="96" spans="1:8" ht="15.75" x14ac:dyDescent="0.35">
      <c r="A96" s="88"/>
      <c r="B96" s="141"/>
      <c r="C96" s="141"/>
      <c r="D96" s="141"/>
      <c r="E96" s="141"/>
      <c r="F96" s="141"/>
      <c r="G96" s="141"/>
      <c r="H96" s="147"/>
    </row>
    <row r="97" spans="1:8" ht="15.75" x14ac:dyDescent="0.35">
      <c r="A97" s="148"/>
      <c r="B97" s="107" t="s">
        <v>67</v>
      </c>
      <c r="C97" s="98"/>
      <c r="D97" s="98"/>
      <c r="E97" s="98"/>
      <c r="F97" s="108" t="s">
        <v>41</v>
      </c>
      <c r="G97" s="109" t="s">
        <v>42</v>
      </c>
      <c r="H97" s="147"/>
    </row>
    <row r="98" spans="1:8" ht="15.75" x14ac:dyDescent="0.35">
      <c r="A98" s="148"/>
      <c r="B98" s="111" t="s">
        <v>43</v>
      </c>
      <c r="C98" s="112" t="s">
        <v>34</v>
      </c>
      <c r="D98" s="112"/>
      <c r="E98" s="112"/>
      <c r="F98" s="113"/>
      <c r="G98" s="114" t="s">
        <v>34</v>
      </c>
      <c r="H98" s="147"/>
    </row>
    <row r="99" spans="1:8" ht="15.75" x14ac:dyDescent="0.35">
      <c r="A99" s="148"/>
      <c r="B99" s="115"/>
      <c r="C99" s="116"/>
      <c r="D99" s="116"/>
      <c r="E99" s="116"/>
      <c r="F99" s="117"/>
      <c r="G99" s="118"/>
      <c r="H99" s="147"/>
    </row>
    <row r="100" spans="1:8" ht="15.75" x14ac:dyDescent="0.35">
      <c r="A100" s="148"/>
      <c r="B100" s="115" t="s">
        <v>34</v>
      </c>
      <c r="C100" s="116"/>
      <c r="D100" s="116"/>
      <c r="E100" s="116"/>
      <c r="F100" s="117" t="s">
        <v>34</v>
      </c>
      <c r="G100" s="118" t="s">
        <v>34</v>
      </c>
      <c r="H100" s="147"/>
    </row>
    <row r="101" spans="1:8" ht="15.75" x14ac:dyDescent="0.35">
      <c r="A101" s="148"/>
      <c r="B101" s="150"/>
      <c r="C101" s="151"/>
      <c r="D101" s="151"/>
      <c r="E101" s="151"/>
      <c r="F101" s="117"/>
      <c r="G101" s="118"/>
      <c r="H101" s="147"/>
    </row>
    <row r="102" spans="1:8" ht="15.75" x14ac:dyDescent="0.35">
      <c r="A102" s="148"/>
      <c r="B102" s="119" t="s">
        <v>52</v>
      </c>
      <c r="C102" s="85"/>
      <c r="D102" s="85"/>
      <c r="E102" s="85"/>
      <c r="F102" s="113"/>
      <c r="G102" s="120"/>
      <c r="H102" s="147"/>
    </row>
    <row r="103" spans="1:8" ht="15.75" x14ac:dyDescent="0.35">
      <c r="A103" s="148"/>
      <c r="B103" s="121"/>
      <c r="C103" s="122"/>
      <c r="D103" s="89"/>
      <c r="E103" s="89"/>
      <c r="F103" s="123" t="s">
        <v>11</v>
      </c>
      <c r="G103" s="143">
        <f>SUM(G98:G102)</f>
        <v>0</v>
      </c>
      <c r="H103" s="147"/>
    </row>
    <row r="104" spans="1:8" ht="15.75" x14ac:dyDescent="0.35">
      <c r="A104" s="148"/>
      <c r="B104" s="121"/>
      <c r="C104" s="122"/>
      <c r="D104" s="89"/>
      <c r="E104" s="89"/>
      <c r="F104" s="123" t="s">
        <v>68</v>
      </c>
      <c r="G104" s="120">
        <f>+Avst_MVA!J23</f>
        <v>0</v>
      </c>
      <c r="H104" s="147"/>
    </row>
    <row r="105" spans="1:8" ht="15.75" x14ac:dyDescent="0.35">
      <c r="A105" s="148"/>
      <c r="B105" s="89"/>
      <c r="C105" s="126"/>
      <c r="D105" s="89"/>
      <c r="E105" s="89"/>
      <c r="F105" s="123" t="s">
        <v>49</v>
      </c>
      <c r="G105" s="127">
        <f>G103-G104</f>
        <v>0</v>
      </c>
      <c r="H105" s="147"/>
    </row>
    <row r="106" spans="1:8" ht="15.75" x14ac:dyDescent="0.35">
      <c r="A106" s="148"/>
      <c r="B106" s="122"/>
      <c r="C106" s="122"/>
      <c r="D106" s="122"/>
      <c r="E106" s="122"/>
      <c r="F106" s="122"/>
      <c r="G106" s="122"/>
      <c r="H106" s="147"/>
    </row>
    <row r="107" spans="1:8" ht="15.75" x14ac:dyDescent="0.35">
      <c r="A107" s="148"/>
      <c r="B107" s="122"/>
      <c r="C107" s="122"/>
      <c r="D107" s="122"/>
      <c r="E107" s="122"/>
      <c r="F107" s="122"/>
      <c r="G107" s="122"/>
      <c r="H107" s="147"/>
    </row>
    <row r="108" spans="1:8" ht="15.75" x14ac:dyDescent="0.35">
      <c r="A108" s="148"/>
      <c r="B108" s="107" t="str">
        <f>"Innførsel av varer, høy sats " &amp; $N$13</f>
        <v>Innførsel av varer, høy sats 25 %</v>
      </c>
      <c r="C108" s="98"/>
      <c r="D108" s="98"/>
      <c r="E108" s="98"/>
      <c r="F108" s="108" t="s">
        <v>41</v>
      </c>
      <c r="G108" s="109" t="s">
        <v>42</v>
      </c>
      <c r="H108" s="147"/>
    </row>
    <row r="109" spans="1:8" ht="15.75" x14ac:dyDescent="0.35">
      <c r="A109" s="148"/>
      <c r="B109" s="111" t="s">
        <v>43</v>
      </c>
      <c r="C109" s="112"/>
      <c r="D109" s="112"/>
      <c r="E109" s="112"/>
      <c r="F109" s="113"/>
      <c r="G109" s="114"/>
      <c r="H109" s="147"/>
    </row>
    <row r="110" spans="1:8" ht="15.75" x14ac:dyDescent="0.35">
      <c r="A110" s="148"/>
      <c r="B110" s="115"/>
      <c r="C110" s="116"/>
      <c r="D110" s="116"/>
      <c r="E110" s="116"/>
      <c r="F110" s="117"/>
      <c r="G110" s="118"/>
      <c r="H110" s="147"/>
    </row>
    <row r="111" spans="1:8" ht="15.75" x14ac:dyDescent="0.35">
      <c r="A111" s="148"/>
      <c r="B111" s="115"/>
      <c r="C111" s="116"/>
      <c r="D111" s="116"/>
      <c r="E111" s="116"/>
      <c r="F111" s="117"/>
      <c r="G111" s="118"/>
      <c r="H111" s="147"/>
    </row>
    <row r="112" spans="1:8" ht="15.75" x14ac:dyDescent="0.35">
      <c r="A112" s="148"/>
      <c r="B112" s="115"/>
      <c r="C112" s="116"/>
      <c r="D112" s="116"/>
      <c r="E112" s="116"/>
      <c r="F112" s="117"/>
      <c r="G112" s="118"/>
      <c r="H112" s="147"/>
    </row>
    <row r="113" spans="1:8" ht="15.75" x14ac:dyDescent="0.35">
      <c r="A113" s="148"/>
      <c r="B113" s="119" t="s">
        <v>52</v>
      </c>
      <c r="C113" s="98"/>
      <c r="D113" s="98"/>
      <c r="E113" s="98"/>
      <c r="F113" s="142"/>
      <c r="G113" s="120" t="s">
        <v>34</v>
      </c>
      <c r="H113" s="147"/>
    </row>
    <row r="114" spans="1:8" ht="15.75" x14ac:dyDescent="0.35">
      <c r="A114" s="148"/>
      <c r="B114" s="121"/>
      <c r="C114" s="122"/>
      <c r="D114" s="89"/>
      <c r="E114" s="89"/>
      <c r="F114" s="123" t="s">
        <v>11</v>
      </c>
      <c r="G114" s="143">
        <f>SUM(G109:G113)</f>
        <v>0</v>
      </c>
      <c r="H114" s="147"/>
    </row>
    <row r="115" spans="1:8" ht="15.75" x14ac:dyDescent="0.35">
      <c r="A115" s="148"/>
      <c r="B115" s="121"/>
      <c r="C115" s="122"/>
      <c r="D115" s="89"/>
      <c r="E115" s="89"/>
      <c r="F115" s="123" t="s">
        <v>69</v>
      </c>
      <c r="G115" s="125">
        <f>+Avst_MVA!J24</f>
        <v>0</v>
      </c>
      <c r="H115" s="147"/>
    </row>
    <row r="116" spans="1:8" ht="15.75" x14ac:dyDescent="0.35">
      <c r="A116" s="148"/>
      <c r="B116" s="89"/>
      <c r="C116" s="126"/>
      <c r="D116" s="89"/>
      <c r="E116" s="89"/>
      <c r="F116" s="123" t="s">
        <v>49</v>
      </c>
      <c r="G116" s="127">
        <f>G114-G115</f>
        <v>0</v>
      </c>
      <c r="H116" s="147"/>
    </row>
    <row r="117" spans="1:8" ht="15.75" x14ac:dyDescent="0.35">
      <c r="A117" s="131"/>
      <c r="B117" s="122"/>
      <c r="C117" s="126"/>
      <c r="D117" s="89"/>
      <c r="E117" s="89"/>
      <c r="F117" s="123"/>
      <c r="G117" s="141"/>
      <c r="H117" s="110"/>
    </row>
    <row r="118" spans="1:8" ht="15.75" x14ac:dyDescent="0.35">
      <c r="A118" s="131"/>
      <c r="B118" s="107" t="str">
        <f>"Beregnet innførselsmerverdiavgift, " &amp; $N$13</f>
        <v>Beregnet innførselsmerverdiavgift, 25 %</v>
      </c>
      <c r="C118" s="98"/>
      <c r="D118" s="98"/>
      <c r="E118" s="98"/>
      <c r="F118" s="108" t="s">
        <v>41</v>
      </c>
      <c r="G118" s="109" t="s">
        <v>42</v>
      </c>
      <c r="H118" s="110"/>
    </row>
    <row r="119" spans="1:8" ht="15.75" x14ac:dyDescent="0.35">
      <c r="A119" s="131"/>
      <c r="B119" s="111" t="str">
        <f>"Bokført innførselsmerverdiavgift, " &amp; $N$13</f>
        <v>Bokført innførselsmerverdiavgift, 25 %</v>
      </c>
      <c r="C119" s="98"/>
      <c r="D119" s="98"/>
      <c r="E119" s="98"/>
      <c r="F119" s="128"/>
      <c r="G119" s="118"/>
      <c r="H119" s="110"/>
    </row>
    <row r="120" spans="1:8" ht="15.75" x14ac:dyDescent="0.35">
      <c r="A120" s="131"/>
      <c r="B120" s="111"/>
      <c r="C120" s="98"/>
      <c r="D120" s="98"/>
      <c r="E120" s="98"/>
      <c r="F120" s="129" t="s">
        <v>50</v>
      </c>
      <c r="G120" s="130" t="s">
        <v>51</v>
      </c>
      <c r="H120" s="110"/>
    </row>
    <row r="121" spans="1:8" ht="15.75" x14ac:dyDescent="0.35">
      <c r="A121" s="131"/>
      <c r="B121" s="131" t="str">
        <f>"Bokført grunnlag, " &amp; $N$13</f>
        <v>Bokført grunnlag, 25 %</v>
      </c>
      <c r="C121" s="89"/>
      <c r="D121" s="89"/>
      <c r="E121" s="89"/>
      <c r="F121" s="144">
        <f>+G114</f>
        <v>0</v>
      </c>
      <c r="G121" s="133">
        <f>+F121*N12</f>
        <v>0</v>
      </c>
      <c r="H121" s="110"/>
    </row>
    <row r="122" spans="1:8" ht="15.75" x14ac:dyDescent="0.35">
      <c r="A122" s="131"/>
      <c r="B122" s="84"/>
      <c r="C122" s="134"/>
      <c r="D122" s="84"/>
      <c r="E122" s="84"/>
      <c r="F122" s="135" t="s">
        <v>49</v>
      </c>
      <c r="G122" s="136">
        <f>+G119-G121</f>
        <v>0</v>
      </c>
      <c r="H122" s="110"/>
    </row>
    <row r="123" spans="1:8" ht="15.75" x14ac:dyDescent="0.35">
      <c r="A123" s="131"/>
      <c r="B123" s="137" t="str">
        <f>B119</f>
        <v>Bokført innførselsmerverdiavgift, 25 %</v>
      </c>
      <c r="C123" s="85"/>
      <c r="D123" s="85"/>
      <c r="E123" s="85"/>
      <c r="F123" s="138">
        <f>F119</f>
        <v>0</v>
      </c>
      <c r="G123" s="124">
        <f>G119</f>
        <v>0</v>
      </c>
      <c r="H123" s="110"/>
    </row>
    <row r="124" spans="1:8" ht="15.75" x14ac:dyDescent="0.35">
      <c r="A124" s="131"/>
      <c r="B124" s="137" t="str">
        <f>"Innførselsmerverdiavgift ifølge oppgavene Avst_MVA, " &amp; $N$13</f>
        <v>Innførselsmerverdiavgift ifølge oppgavene Avst_MVA, 25 %</v>
      </c>
      <c r="C124" s="85"/>
      <c r="D124" s="85"/>
      <c r="E124" s="85"/>
      <c r="F124" s="139"/>
      <c r="G124" s="125">
        <f>+Avst_MVA!J25</f>
        <v>0</v>
      </c>
      <c r="H124" s="110"/>
    </row>
    <row r="125" spans="1:8" ht="15.75" x14ac:dyDescent="0.35">
      <c r="A125" s="88"/>
      <c r="B125" s="140" t="s">
        <v>34</v>
      </c>
      <c r="C125" s="134"/>
      <c r="D125" s="84"/>
      <c r="E125" s="84"/>
      <c r="F125" s="135" t="s">
        <v>49</v>
      </c>
      <c r="G125" s="127">
        <f>G123-G124</f>
        <v>0</v>
      </c>
      <c r="H125" s="110"/>
    </row>
    <row r="126" spans="1:8" ht="15.75" x14ac:dyDescent="0.35">
      <c r="A126" s="88"/>
      <c r="B126" s="122"/>
      <c r="C126" s="122"/>
      <c r="D126" s="122"/>
      <c r="E126" s="122"/>
      <c r="F126" s="122"/>
      <c r="G126" s="122"/>
      <c r="H126" s="110"/>
    </row>
    <row r="127" spans="1:8" ht="15.75" x14ac:dyDescent="0.35">
      <c r="A127" s="88"/>
      <c r="B127" s="122"/>
      <c r="C127" s="122"/>
      <c r="D127" s="122"/>
      <c r="E127" s="122"/>
      <c r="F127" s="122"/>
      <c r="G127" s="122"/>
      <c r="H127" s="110"/>
    </row>
    <row r="128" spans="1:8" ht="15.75" x14ac:dyDescent="0.35">
      <c r="A128" s="88"/>
      <c r="B128" s="107" t="str">
        <f>"Innførsel av varer, middels sats " &amp; $M$13</f>
        <v>Innførsel av varer, middels sats 15 %</v>
      </c>
      <c r="C128" s="98"/>
      <c r="D128" s="98"/>
      <c r="E128" s="98"/>
      <c r="F128" s="108" t="s">
        <v>41</v>
      </c>
      <c r="G128" s="109" t="s">
        <v>42</v>
      </c>
      <c r="H128" s="110"/>
    </row>
    <row r="129" spans="1:8" ht="15.75" x14ac:dyDescent="0.35">
      <c r="A129" s="88"/>
      <c r="B129" s="111" t="s">
        <v>43</v>
      </c>
      <c r="C129" s="112"/>
      <c r="D129" s="112"/>
      <c r="E129" s="112"/>
      <c r="F129" s="113"/>
      <c r="G129" s="114"/>
      <c r="H129" s="110"/>
    </row>
    <row r="130" spans="1:8" ht="15.75" x14ac:dyDescent="0.35">
      <c r="A130" s="88"/>
      <c r="B130" s="115"/>
      <c r="C130" s="116"/>
      <c r="D130" s="116"/>
      <c r="E130" s="116"/>
      <c r="F130" s="117"/>
      <c r="G130" s="118"/>
      <c r="H130" s="110"/>
    </row>
    <row r="131" spans="1:8" ht="15.75" x14ac:dyDescent="0.35">
      <c r="A131" s="88"/>
      <c r="B131" s="115"/>
      <c r="C131" s="116"/>
      <c r="D131" s="116"/>
      <c r="E131" s="116"/>
      <c r="F131" s="117"/>
      <c r="G131" s="118"/>
      <c r="H131" s="110"/>
    </row>
    <row r="132" spans="1:8" ht="15.75" x14ac:dyDescent="0.35">
      <c r="A132" s="88"/>
      <c r="B132" s="115"/>
      <c r="C132" s="116"/>
      <c r="D132" s="116"/>
      <c r="E132" s="116"/>
      <c r="F132" s="117"/>
      <c r="G132" s="118"/>
      <c r="H132" s="110"/>
    </row>
    <row r="133" spans="1:8" ht="15.75" x14ac:dyDescent="0.35">
      <c r="A133" s="88"/>
      <c r="B133" s="119" t="s">
        <v>52</v>
      </c>
      <c r="C133" s="98"/>
      <c r="D133" s="98"/>
      <c r="E133" s="98"/>
      <c r="F133" s="142"/>
      <c r="G133" s="120" t="s">
        <v>34</v>
      </c>
      <c r="H133" s="110"/>
    </row>
    <row r="134" spans="1:8" ht="15.75" x14ac:dyDescent="0.35">
      <c r="A134" s="88"/>
      <c r="B134" s="121"/>
      <c r="C134" s="122"/>
      <c r="D134" s="89"/>
      <c r="E134" s="89"/>
      <c r="F134" s="123" t="s">
        <v>11</v>
      </c>
      <c r="G134" s="143">
        <f>SUM(G129:G133)</f>
        <v>0</v>
      </c>
      <c r="H134" s="110"/>
    </row>
    <row r="135" spans="1:8" ht="15.75" x14ac:dyDescent="0.35">
      <c r="A135" s="88"/>
      <c r="B135" s="121"/>
      <c r="C135" s="122"/>
      <c r="D135" s="89"/>
      <c r="E135" s="89"/>
      <c r="F135" s="123" t="s">
        <v>70</v>
      </c>
      <c r="G135" s="125">
        <f>+Avst_MVA!J26</f>
        <v>0</v>
      </c>
      <c r="H135" s="110"/>
    </row>
    <row r="136" spans="1:8" ht="15.75" x14ac:dyDescent="0.35">
      <c r="A136" s="163"/>
      <c r="B136" s="145"/>
      <c r="C136" s="145"/>
      <c r="D136" s="145"/>
      <c r="E136" s="145"/>
      <c r="F136" s="166" t="s">
        <v>49</v>
      </c>
      <c r="G136" s="127">
        <f>G134-G135</f>
        <v>0</v>
      </c>
      <c r="H136" s="164"/>
    </row>
    <row r="137" spans="1:8" ht="15.75" x14ac:dyDescent="0.35">
      <c r="A137" s="88"/>
      <c r="B137" s="122"/>
      <c r="C137" s="126"/>
      <c r="D137" s="89"/>
      <c r="E137" s="89"/>
      <c r="F137" s="123"/>
      <c r="G137" s="141"/>
      <c r="H137" s="110"/>
    </row>
    <row r="138" spans="1:8" ht="15.75" x14ac:dyDescent="0.35">
      <c r="A138" s="88"/>
      <c r="B138" s="107" t="str">
        <f>"Beregnet innførselsmerverdiavgift, " &amp; $M$13</f>
        <v>Beregnet innførselsmerverdiavgift, 15 %</v>
      </c>
      <c r="C138" s="98"/>
      <c r="D138" s="98"/>
      <c r="E138" s="98"/>
      <c r="F138" s="108" t="s">
        <v>41</v>
      </c>
      <c r="G138" s="109" t="s">
        <v>42</v>
      </c>
      <c r="H138" s="110"/>
    </row>
    <row r="139" spans="1:8" ht="15.75" x14ac:dyDescent="0.35">
      <c r="A139" s="146"/>
      <c r="B139" s="111" t="str">
        <f>"Bokført innførselsmerverdiavgift, " &amp; $M$13</f>
        <v>Bokført innførselsmerverdiavgift, 15 %</v>
      </c>
      <c r="C139" s="98"/>
      <c r="D139" s="98"/>
      <c r="E139" s="98"/>
      <c r="F139" s="128"/>
      <c r="G139" s="118"/>
      <c r="H139" s="147"/>
    </row>
    <row r="140" spans="1:8" ht="15.75" x14ac:dyDescent="0.35">
      <c r="A140" s="148"/>
      <c r="B140" s="111"/>
      <c r="C140" s="98"/>
      <c r="D140" s="98"/>
      <c r="E140" s="98"/>
      <c r="F140" s="129" t="s">
        <v>50</v>
      </c>
      <c r="G140" s="130" t="s">
        <v>51</v>
      </c>
      <c r="H140" s="147"/>
    </row>
    <row r="141" spans="1:8" ht="15.75" x14ac:dyDescent="0.35">
      <c r="A141" s="148"/>
      <c r="B141" s="131" t="str">
        <f>"Bokført grunnlag, " &amp; $M$13</f>
        <v>Bokført grunnlag, 15 %</v>
      </c>
      <c r="C141" s="89"/>
      <c r="D141" s="89"/>
      <c r="E141" s="89"/>
      <c r="F141" s="144">
        <f>+G134</f>
        <v>0</v>
      </c>
      <c r="G141" s="133">
        <f>+F141*M12</f>
        <v>0</v>
      </c>
      <c r="H141" s="147"/>
    </row>
    <row r="142" spans="1:8" ht="15.75" x14ac:dyDescent="0.35">
      <c r="A142" s="148"/>
      <c r="B142" s="84"/>
      <c r="C142" s="134"/>
      <c r="D142" s="84"/>
      <c r="E142" s="84"/>
      <c r="F142" s="135" t="s">
        <v>49</v>
      </c>
      <c r="G142" s="136">
        <f>+G139-G141</f>
        <v>0</v>
      </c>
      <c r="H142" s="147"/>
    </row>
    <row r="143" spans="1:8" ht="15.75" x14ac:dyDescent="0.35">
      <c r="A143" s="148"/>
      <c r="B143" s="137" t="str">
        <f>B139</f>
        <v>Bokført innførselsmerverdiavgift, 15 %</v>
      </c>
      <c r="C143" s="85"/>
      <c r="D143" s="85"/>
      <c r="E143" s="85"/>
      <c r="F143" s="138">
        <f>F139</f>
        <v>0</v>
      </c>
      <c r="G143" s="124">
        <f>G139</f>
        <v>0</v>
      </c>
      <c r="H143" s="147"/>
    </row>
    <row r="144" spans="1:8" ht="15.75" x14ac:dyDescent="0.35">
      <c r="A144" s="148"/>
      <c r="B144" s="137" t="str">
        <f>"Innførselsmerverdiavgift ifølge oppgavene Avst_MVA, " &amp; $M$13</f>
        <v>Innførselsmerverdiavgift ifølge oppgavene Avst_MVA, 15 %</v>
      </c>
      <c r="C144" s="85"/>
      <c r="D144" s="85"/>
      <c r="E144" s="85"/>
      <c r="F144" s="139"/>
      <c r="G144" s="125">
        <f>+Avst_MVA!J27</f>
        <v>0</v>
      </c>
      <c r="H144" s="147"/>
    </row>
    <row r="145" spans="1:8" ht="15.75" x14ac:dyDescent="0.35">
      <c r="A145" s="148"/>
      <c r="B145" s="140" t="s">
        <v>34</v>
      </c>
      <c r="C145" s="134"/>
      <c r="D145" s="84"/>
      <c r="E145" s="84"/>
      <c r="F145" s="135" t="s">
        <v>49</v>
      </c>
      <c r="G145" s="127">
        <f>G143-G144</f>
        <v>0</v>
      </c>
      <c r="H145" s="147"/>
    </row>
    <row r="146" spans="1:8" ht="15.75" x14ac:dyDescent="0.35">
      <c r="A146" s="148"/>
      <c r="B146" s="121"/>
      <c r="C146" s="122"/>
      <c r="D146" s="89"/>
      <c r="E146" s="89"/>
      <c r="F146" s="123"/>
      <c r="G146" s="122"/>
      <c r="H146" s="147"/>
    </row>
    <row r="147" spans="1:8" ht="15.75" x14ac:dyDescent="0.35">
      <c r="A147" s="148"/>
      <c r="B147" s="121"/>
      <c r="C147" s="122"/>
      <c r="D147" s="89"/>
      <c r="E147" s="89"/>
      <c r="F147" s="123"/>
      <c r="G147" s="122"/>
      <c r="H147" s="147"/>
    </row>
    <row r="148" spans="1:8" ht="15.75" x14ac:dyDescent="0.35">
      <c r="A148" s="148"/>
      <c r="B148" s="107" t="s">
        <v>71</v>
      </c>
      <c r="C148" s="98"/>
      <c r="D148" s="98"/>
      <c r="E148" s="98"/>
      <c r="F148" s="108" t="s">
        <v>41</v>
      </c>
      <c r="G148" s="109" t="s">
        <v>42</v>
      </c>
      <c r="H148" s="147"/>
    </row>
    <row r="149" spans="1:8" ht="15.75" x14ac:dyDescent="0.35">
      <c r="A149" s="148"/>
      <c r="B149" s="111" t="s">
        <v>43</v>
      </c>
      <c r="C149" s="112" t="s">
        <v>34</v>
      </c>
      <c r="D149" s="112"/>
      <c r="E149" s="112"/>
      <c r="F149" s="113"/>
      <c r="G149" s="114" t="s">
        <v>34</v>
      </c>
      <c r="H149" s="147"/>
    </row>
    <row r="150" spans="1:8" ht="15.75" x14ac:dyDescent="0.35">
      <c r="A150" s="148"/>
      <c r="B150" s="115"/>
      <c r="C150" s="116"/>
      <c r="D150" s="116"/>
      <c r="E150" s="116"/>
      <c r="F150" s="117"/>
      <c r="G150" s="118"/>
      <c r="H150" s="147"/>
    </row>
    <row r="151" spans="1:8" ht="15.75" x14ac:dyDescent="0.35">
      <c r="A151" s="148"/>
      <c r="B151" s="115" t="s">
        <v>34</v>
      </c>
      <c r="C151" s="116"/>
      <c r="D151" s="116"/>
      <c r="E151" s="116"/>
      <c r="F151" s="117" t="s">
        <v>34</v>
      </c>
      <c r="G151" s="118" t="s">
        <v>34</v>
      </c>
      <c r="H151" s="147"/>
    </row>
    <row r="152" spans="1:8" ht="15.75" x14ac:dyDescent="0.35">
      <c r="A152" s="148"/>
      <c r="B152" s="150"/>
      <c r="C152" s="151"/>
      <c r="D152" s="151"/>
      <c r="E152" s="151"/>
      <c r="F152" s="117"/>
      <c r="G152" s="118"/>
      <c r="H152" s="147"/>
    </row>
    <row r="153" spans="1:8" ht="15.75" x14ac:dyDescent="0.35">
      <c r="A153" s="148"/>
      <c r="B153" s="119" t="s">
        <v>52</v>
      </c>
      <c r="C153" s="85"/>
      <c r="D153" s="85"/>
      <c r="E153" s="85"/>
      <c r="F153" s="113"/>
      <c r="G153" s="120"/>
      <c r="H153" s="147"/>
    </row>
    <row r="154" spans="1:8" ht="15.75" x14ac:dyDescent="0.35">
      <c r="A154" s="148"/>
      <c r="B154" s="121"/>
      <c r="C154" s="122"/>
      <c r="D154" s="89"/>
      <c r="E154" s="89"/>
      <c r="F154" s="123" t="s">
        <v>11</v>
      </c>
      <c r="G154" s="143">
        <f>SUM(G149:G153)</f>
        <v>0</v>
      </c>
      <c r="H154" s="147"/>
    </row>
    <row r="155" spans="1:8" ht="15.75" x14ac:dyDescent="0.35">
      <c r="A155" s="148"/>
      <c r="B155" s="121"/>
      <c r="C155" s="122"/>
      <c r="D155" s="89"/>
      <c r="E155" s="89"/>
      <c r="F155" s="123" t="s">
        <v>72</v>
      </c>
      <c r="G155" s="120">
        <f>+Avst_MVA!J28</f>
        <v>0</v>
      </c>
      <c r="H155" s="147"/>
    </row>
    <row r="156" spans="1:8" ht="15.75" x14ac:dyDescent="0.35">
      <c r="A156" s="148"/>
      <c r="B156" s="89"/>
      <c r="C156" s="126"/>
      <c r="D156" s="89"/>
      <c r="E156" s="89"/>
      <c r="F156" s="123" t="s">
        <v>49</v>
      </c>
      <c r="G156" s="127">
        <f>G154-G155</f>
        <v>0</v>
      </c>
      <c r="H156" s="147"/>
    </row>
    <row r="157" spans="1:8" ht="15.75" x14ac:dyDescent="0.35">
      <c r="A157" s="148"/>
      <c r="B157" s="122"/>
      <c r="C157" s="122"/>
      <c r="D157" s="122"/>
      <c r="E157" s="122"/>
      <c r="F157" s="122"/>
      <c r="G157" s="122"/>
      <c r="H157" s="147"/>
    </row>
    <row r="158" spans="1:8" ht="15.75" x14ac:dyDescent="0.35">
      <c r="A158" s="148"/>
      <c r="B158" s="122"/>
      <c r="C158" s="122"/>
      <c r="D158" s="122"/>
      <c r="E158" s="122"/>
      <c r="F158" s="122"/>
      <c r="G158" s="122"/>
      <c r="H158" s="147"/>
    </row>
    <row r="159" spans="1:8" ht="15.75" x14ac:dyDescent="0.35">
      <c r="A159" s="148"/>
      <c r="B159" s="107" t="str">
        <f>"Tjenester kjøpt fra utlandet, høy sats " &amp; $N$13</f>
        <v>Tjenester kjøpt fra utlandet, høy sats 25 %</v>
      </c>
      <c r="C159" s="98"/>
      <c r="D159" s="98"/>
      <c r="E159" s="98"/>
      <c r="F159" s="108" t="s">
        <v>41</v>
      </c>
      <c r="G159" s="109" t="s">
        <v>42</v>
      </c>
      <c r="H159" s="147"/>
    </row>
    <row r="160" spans="1:8" ht="15.75" x14ac:dyDescent="0.35">
      <c r="A160" s="131"/>
      <c r="B160" s="111" t="s">
        <v>43</v>
      </c>
      <c r="C160" s="112"/>
      <c r="D160" s="112"/>
      <c r="E160" s="112"/>
      <c r="F160" s="113"/>
      <c r="G160" s="114"/>
      <c r="H160" s="110"/>
    </row>
    <row r="161" spans="1:8" ht="15.75" x14ac:dyDescent="0.35">
      <c r="A161" s="131"/>
      <c r="B161" s="115"/>
      <c r="C161" s="116"/>
      <c r="D161" s="116"/>
      <c r="E161" s="116"/>
      <c r="F161" s="117"/>
      <c r="G161" s="118"/>
      <c r="H161" s="110"/>
    </row>
    <row r="162" spans="1:8" ht="15.75" x14ac:dyDescent="0.35">
      <c r="A162" s="131"/>
      <c r="B162" s="115"/>
      <c r="C162" s="116"/>
      <c r="D162" s="116"/>
      <c r="E162" s="116"/>
      <c r="F162" s="117"/>
      <c r="G162" s="118"/>
      <c r="H162" s="110"/>
    </row>
    <row r="163" spans="1:8" ht="15.75" x14ac:dyDescent="0.35">
      <c r="A163" s="131"/>
      <c r="B163" s="115"/>
      <c r="C163" s="116"/>
      <c r="D163" s="116"/>
      <c r="E163" s="116"/>
      <c r="F163" s="117"/>
      <c r="G163" s="118"/>
      <c r="H163" s="110"/>
    </row>
    <row r="164" spans="1:8" ht="15.75" x14ac:dyDescent="0.35">
      <c r="A164" s="131"/>
      <c r="B164" s="119" t="s">
        <v>52</v>
      </c>
      <c r="C164" s="98"/>
      <c r="D164" s="98"/>
      <c r="E164" s="98"/>
      <c r="F164" s="142"/>
      <c r="G164" s="120" t="s">
        <v>34</v>
      </c>
      <c r="H164" s="110"/>
    </row>
    <row r="165" spans="1:8" ht="15.75" x14ac:dyDescent="0.35">
      <c r="A165" s="131"/>
      <c r="B165" s="121"/>
      <c r="C165" s="122"/>
      <c r="D165" s="89"/>
      <c r="E165" s="89"/>
      <c r="F165" s="123" t="s">
        <v>11</v>
      </c>
      <c r="G165" s="143">
        <f>SUM(G160:G164)</f>
        <v>0</v>
      </c>
      <c r="H165" s="110"/>
    </row>
    <row r="166" spans="1:8" ht="15.75" x14ac:dyDescent="0.35">
      <c r="A166" s="131"/>
      <c r="B166" s="121"/>
      <c r="C166" s="122"/>
      <c r="D166" s="89"/>
      <c r="E166" s="89"/>
      <c r="F166" s="123" t="s">
        <v>73</v>
      </c>
      <c r="G166" s="125">
        <f>+Avst_MVA!J29</f>
        <v>0</v>
      </c>
      <c r="H166" s="110"/>
    </row>
    <row r="167" spans="1:8" ht="15.75" x14ac:dyDescent="0.35">
      <c r="A167" s="131"/>
      <c r="B167" s="89"/>
      <c r="C167" s="126"/>
      <c r="D167" s="89"/>
      <c r="E167" s="89"/>
      <c r="F167" s="123" t="s">
        <v>49</v>
      </c>
      <c r="G167" s="127">
        <f>G165-G166</f>
        <v>0</v>
      </c>
      <c r="H167" s="110"/>
    </row>
    <row r="168" spans="1:8" ht="15.75" x14ac:dyDescent="0.35">
      <c r="A168" s="88"/>
      <c r="B168" s="122"/>
      <c r="C168" s="126"/>
      <c r="D168" s="89"/>
      <c r="E168" s="89"/>
      <c r="F168" s="123"/>
      <c r="G168" s="141"/>
      <c r="H168" s="110"/>
    </row>
    <row r="169" spans="1:8" ht="15.75" x14ac:dyDescent="0.35">
      <c r="A169" s="88"/>
      <c r="B169" s="107" t="str">
        <f>"Utgående merverdiavgift på tjenester kjøpt fra utlandet, " &amp; $N$13</f>
        <v>Utgående merverdiavgift på tjenester kjøpt fra utlandet, 25 %</v>
      </c>
      <c r="C169" s="98"/>
      <c r="D169" s="98"/>
      <c r="E169" s="98"/>
      <c r="F169" s="108" t="s">
        <v>41</v>
      </c>
      <c r="G169" s="109" t="s">
        <v>42</v>
      </c>
      <c r="H169" s="110"/>
    </row>
    <row r="170" spans="1:8" ht="15.75" x14ac:dyDescent="0.35">
      <c r="A170" s="88"/>
      <c r="B170" s="111" t="str">
        <f>"Bokført utgående avgift på tjenester kjøpt fra utlandet, " &amp; $N$13</f>
        <v>Bokført utgående avgift på tjenester kjøpt fra utlandet, 25 %</v>
      </c>
      <c r="C170" s="98"/>
      <c r="D170" s="98"/>
      <c r="E170" s="98"/>
      <c r="F170" s="128"/>
      <c r="G170" s="118"/>
      <c r="H170" s="110"/>
    </row>
    <row r="171" spans="1:8" ht="15.75" x14ac:dyDescent="0.35">
      <c r="A171" s="88"/>
      <c r="B171" s="111"/>
      <c r="C171" s="98"/>
      <c r="D171" s="98"/>
      <c r="E171" s="98"/>
      <c r="F171" s="129" t="s">
        <v>50</v>
      </c>
      <c r="G171" s="130" t="s">
        <v>51</v>
      </c>
      <c r="H171" s="110"/>
    </row>
    <row r="172" spans="1:8" ht="15.75" x14ac:dyDescent="0.35">
      <c r="A172" s="88"/>
      <c r="B172" s="131" t="str">
        <f>"Bokført grunnlag, " &amp; $N$13</f>
        <v>Bokført grunnlag, 25 %</v>
      </c>
      <c r="C172" s="89"/>
      <c r="D172" s="89"/>
      <c r="E172" s="89"/>
      <c r="F172" s="144">
        <f>+G165</f>
        <v>0</v>
      </c>
      <c r="G172" s="133">
        <f>+F172*N12</f>
        <v>0</v>
      </c>
      <c r="H172" s="110"/>
    </row>
    <row r="173" spans="1:8" ht="15.75" x14ac:dyDescent="0.35">
      <c r="A173" s="88"/>
      <c r="B173" s="84"/>
      <c r="C173" s="134"/>
      <c r="D173" s="84"/>
      <c r="E173" s="84"/>
      <c r="F173" s="135" t="s">
        <v>49</v>
      </c>
      <c r="G173" s="136">
        <f>+G170-G172</f>
        <v>0</v>
      </c>
      <c r="H173" s="110"/>
    </row>
    <row r="174" spans="1:8" ht="15.75" x14ac:dyDescent="0.35">
      <c r="A174" s="88"/>
      <c r="B174" s="137" t="str">
        <f>B170</f>
        <v>Bokført utgående avgift på tjenester kjøpt fra utlandet, 25 %</v>
      </c>
      <c r="C174" s="85"/>
      <c r="D174" s="85"/>
      <c r="E174" s="85"/>
      <c r="F174" s="138">
        <f>F170</f>
        <v>0</v>
      </c>
      <c r="G174" s="124">
        <f>G170</f>
        <v>0</v>
      </c>
      <c r="H174" s="110"/>
    </row>
    <row r="175" spans="1:8" ht="15.75" x14ac:dyDescent="0.35">
      <c r="A175" s="88"/>
      <c r="B175" s="137" t="str">
        <f>"Utgående avgift på tjenester kjøpt fra utlandet ifølge oppgavene Avst_MVA, " &amp; $N$13</f>
        <v>Utgående avgift på tjenester kjøpt fra utlandet ifølge oppgavene Avst_MVA, 25 %</v>
      </c>
      <c r="C175" s="85"/>
      <c r="D175" s="85"/>
      <c r="E175" s="85"/>
      <c r="F175" s="139"/>
      <c r="G175" s="125">
        <f>+Avst_MVA!J30</f>
        <v>0</v>
      </c>
      <c r="H175" s="110"/>
    </row>
    <row r="176" spans="1:8" ht="15.75" x14ac:dyDescent="0.35">
      <c r="A176" s="88"/>
      <c r="B176" s="140" t="s">
        <v>34</v>
      </c>
      <c r="C176" s="134"/>
      <c r="D176" s="84"/>
      <c r="E176" s="84"/>
      <c r="F176" s="135" t="s">
        <v>49</v>
      </c>
      <c r="G176" s="127">
        <f>G174-G175</f>
        <v>0</v>
      </c>
      <c r="H176" s="110"/>
    </row>
    <row r="177" spans="1:8" x14ac:dyDescent="0.3">
      <c r="A177" s="163"/>
      <c r="B177" s="145"/>
      <c r="C177" s="145"/>
      <c r="D177" s="145"/>
      <c r="E177" s="145"/>
      <c r="F177" s="145"/>
      <c r="G177" s="145"/>
      <c r="H177" s="164"/>
    </row>
    <row r="178" spans="1:8" ht="15.75" x14ac:dyDescent="0.35">
      <c r="A178" s="88"/>
      <c r="B178" s="89"/>
      <c r="C178" s="126"/>
      <c r="D178" s="89"/>
      <c r="E178" s="89"/>
      <c r="F178" s="123"/>
      <c r="G178" s="141"/>
      <c r="H178" s="110"/>
    </row>
    <row r="179" spans="1:8" ht="15.75" x14ac:dyDescent="0.35">
      <c r="A179" s="88"/>
      <c r="B179" s="165" t="str">
        <f>"Innenlands kjøp av varer og tjenester, høy sats " &amp; $N$13</f>
        <v>Innenlands kjøp av varer og tjenester, høy sats 25 %</v>
      </c>
      <c r="C179" s="98"/>
      <c r="D179" s="98"/>
      <c r="E179" s="98"/>
      <c r="F179" s="108" t="s">
        <v>41</v>
      </c>
      <c r="G179" s="109" t="s">
        <v>42</v>
      </c>
      <c r="H179" s="110"/>
    </row>
    <row r="180" spans="1:8" ht="15.75" x14ac:dyDescent="0.35">
      <c r="A180" s="88"/>
      <c r="B180" s="111" t="s">
        <v>43</v>
      </c>
      <c r="C180" s="112"/>
      <c r="D180" s="112"/>
      <c r="E180" s="112"/>
      <c r="F180" s="113"/>
      <c r="G180" s="114"/>
      <c r="H180" s="110"/>
    </row>
    <row r="181" spans="1:8" ht="15.75" x14ac:dyDescent="0.35">
      <c r="A181" s="88"/>
      <c r="B181" s="115"/>
      <c r="C181" s="116"/>
      <c r="D181" s="116"/>
      <c r="E181" s="116"/>
      <c r="F181" s="117"/>
      <c r="G181" s="118"/>
      <c r="H181" s="110"/>
    </row>
    <row r="182" spans="1:8" ht="15.75" x14ac:dyDescent="0.35">
      <c r="A182" s="88"/>
      <c r="B182" s="115"/>
      <c r="C182" s="116"/>
      <c r="D182" s="116"/>
      <c r="E182" s="116"/>
      <c r="F182" s="117"/>
      <c r="G182" s="118"/>
      <c r="H182" s="110"/>
    </row>
    <row r="183" spans="1:8" ht="15.75" x14ac:dyDescent="0.35">
      <c r="A183" s="88"/>
      <c r="B183" s="115"/>
      <c r="C183" s="116"/>
      <c r="D183" s="116"/>
      <c r="E183" s="116"/>
      <c r="F183" s="117"/>
      <c r="G183" s="118"/>
      <c r="H183" s="110"/>
    </row>
    <row r="184" spans="1:8" ht="15.75" x14ac:dyDescent="0.35">
      <c r="A184" s="88"/>
      <c r="B184" s="119" t="s">
        <v>52</v>
      </c>
      <c r="C184" s="98"/>
      <c r="D184" s="98"/>
      <c r="E184" s="98"/>
      <c r="F184" s="142"/>
      <c r="G184" s="120" t="s">
        <v>34</v>
      </c>
      <c r="H184" s="110"/>
    </row>
    <row r="185" spans="1:8" ht="15.75" x14ac:dyDescent="0.35">
      <c r="A185" s="88"/>
      <c r="B185" s="121"/>
      <c r="C185" s="122"/>
      <c r="D185" s="89"/>
      <c r="E185" s="89"/>
      <c r="F185" s="123" t="s">
        <v>11</v>
      </c>
      <c r="G185" s="143">
        <f>SUM(G180:G184)</f>
        <v>0</v>
      </c>
      <c r="H185" s="110"/>
    </row>
    <row r="186" spans="1:8" ht="15.75" x14ac:dyDescent="0.35">
      <c r="A186" s="88"/>
      <c r="B186" s="121"/>
      <c r="C186" s="122"/>
      <c r="D186" s="89"/>
      <c r="E186" s="89"/>
      <c r="F186" s="123" t="s">
        <v>69</v>
      </c>
      <c r="G186" s="125">
        <f>+Avst_MVA!J31</f>
        <v>0</v>
      </c>
      <c r="H186" s="110"/>
    </row>
    <row r="187" spans="1:8" ht="15.75" x14ac:dyDescent="0.35">
      <c r="A187" s="88"/>
      <c r="B187" s="89"/>
      <c r="C187" s="126"/>
      <c r="D187" s="89"/>
      <c r="E187" s="89"/>
      <c r="F187" s="123" t="s">
        <v>49</v>
      </c>
      <c r="G187" s="127">
        <f>G185-G186</f>
        <v>0</v>
      </c>
      <c r="H187" s="110"/>
    </row>
    <row r="188" spans="1:8" ht="15.75" x14ac:dyDescent="0.35">
      <c r="A188" s="88"/>
      <c r="B188" s="122"/>
      <c r="C188" s="126"/>
      <c r="D188" s="89"/>
      <c r="E188" s="89"/>
      <c r="F188" s="123"/>
      <c r="G188" s="141"/>
      <c r="H188" s="110"/>
    </row>
    <row r="189" spans="1:8" ht="15.75" x14ac:dyDescent="0.35">
      <c r="A189" s="88"/>
      <c r="B189" s="107" t="str">
        <f>"Utgående merverdiavgift, " &amp; $N$13</f>
        <v>Utgående merverdiavgift, 25 %</v>
      </c>
      <c r="C189" s="98"/>
      <c r="D189" s="98"/>
      <c r="E189" s="98"/>
      <c r="F189" s="108" t="s">
        <v>41</v>
      </c>
      <c r="G189" s="109" t="s">
        <v>42</v>
      </c>
      <c r="H189" s="110"/>
    </row>
    <row r="190" spans="1:8" ht="15.75" x14ac:dyDescent="0.35">
      <c r="A190" s="88"/>
      <c r="B190" s="111" t="str">
        <f>"Bokført utgående avgift, " &amp; $N$13</f>
        <v>Bokført utgående avgift, 25 %</v>
      </c>
      <c r="C190" s="98"/>
      <c r="D190" s="98"/>
      <c r="E190" s="98"/>
      <c r="F190" s="128"/>
      <c r="G190" s="118"/>
      <c r="H190" s="110"/>
    </row>
    <row r="191" spans="1:8" ht="15.75" x14ac:dyDescent="0.35">
      <c r="A191" s="88"/>
      <c r="B191" s="111"/>
      <c r="C191" s="98"/>
      <c r="D191" s="98"/>
      <c r="E191" s="98"/>
      <c r="F191" s="129" t="s">
        <v>50</v>
      </c>
      <c r="G191" s="130" t="s">
        <v>51</v>
      </c>
      <c r="H191" s="110"/>
    </row>
    <row r="192" spans="1:8" ht="15.75" x14ac:dyDescent="0.35">
      <c r="A192" s="88"/>
      <c r="B192" s="131" t="str">
        <f>"Bokført grunnlag, " &amp; $N$13</f>
        <v>Bokført grunnlag, 25 %</v>
      </c>
      <c r="C192" s="89"/>
      <c r="D192" s="89"/>
      <c r="E192" s="89"/>
      <c r="F192" s="144">
        <f>+G185</f>
        <v>0</v>
      </c>
      <c r="G192" s="133">
        <f>+F192*N12</f>
        <v>0</v>
      </c>
      <c r="H192" s="110"/>
    </row>
    <row r="193" spans="1:8" ht="15.75" x14ac:dyDescent="0.35">
      <c r="A193" s="88"/>
      <c r="B193" s="84"/>
      <c r="C193" s="134"/>
      <c r="D193" s="84"/>
      <c r="E193" s="84"/>
      <c r="F193" s="135" t="s">
        <v>49</v>
      </c>
      <c r="G193" s="136">
        <f>+G190-G192</f>
        <v>0</v>
      </c>
      <c r="H193" s="110"/>
    </row>
    <row r="194" spans="1:8" ht="15.75" x14ac:dyDescent="0.35">
      <c r="A194" s="88"/>
      <c r="B194" s="137" t="str">
        <f>B190</f>
        <v>Bokført utgående avgift, 25 %</v>
      </c>
      <c r="C194" s="85"/>
      <c r="D194" s="85"/>
      <c r="E194" s="85"/>
      <c r="F194" s="138">
        <f>F190</f>
        <v>0</v>
      </c>
      <c r="G194" s="124">
        <f>G190</f>
        <v>0</v>
      </c>
      <c r="H194" s="110"/>
    </row>
    <row r="195" spans="1:8" ht="15.75" x14ac:dyDescent="0.35">
      <c r="A195" s="88"/>
      <c r="B195" s="137" t="str">
        <f>"Utgående avgift ifølge oppgavene Avst_MVA, " &amp; $N$13</f>
        <v>Utgående avgift ifølge oppgavene Avst_MVA, 25 %</v>
      </c>
      <c r="C195" s="85"/>
      <c r="D195" s="85"/>
      <c r="E195" s="85"/>
      <c r="F195" s="139"/>
      <c r="G195" s="125">
        <f>+Avst_MVA!J32</f>
        <v>0</v>
      </c>
      <c r="H195" s="110"/>
    </row>
    <row r="196" spans="1:8" ht="15.75" x14ac:dyDescent="0.35">
      <c r="A196" s="88"/>
      <c r="B196" s="140" t="s">
        <v>34</v>
      </c>
      <c r="C196" s="134"/>
      <c r="D196" s="84"/>
      <c r="E196" s="84"/>
      <c r="F196" s="135" t="s">
        <v>49</v>
      </c>
      <c r="G196" s="127">
        <f>G194-G195</f>
        <v>0</v>
      </c>
      <c r="H196" s="110"/>
    </row>
    <row r="197" spans="1:8" ht="15.75" x14ac:dyDescent="0.35">
      <c r="A197" s="88"/>
      <c r="B197" s="89"/>
      <c r="C197" s="126"/>
      <c r="D197" s="89"/>
      <c r="E197" s="89"/>
      <c r="F197" s="123"/>
      <c r="G197" s="141"/>
      <c r="H197" s="110"/>
    </row>
    <row r="198" spans="1:8" ht="15.75" x14ac:dyDescent="0.35">
      <c r="A198" s="88"/>
      <c r="B198" s="89"/>
      <c r="C198" s="126"/>
      <c r="D198" s="89"/>
      <c r="E198" s="89"/>
      <c r="F198" s="123"/>
      <c r="G198" s="141"/>
      <c r="H198" s="110"/>
    </row>
    <row r="199" spans="1:8" ht="15.75" x14ac:dyDescent="0.35">
      <c r="A199" s="88"/>
      <c r="B199" s="89"/>
      <c r="C199" s="89"/>
      <c r="D199" s="89"/>
      <c r="E199" s="89"/>
      <c r="F199" s="89"/>
      <c r="G199" s="89"/>
      <c r="H199" s="110"/>
    </row>
    <row r="200" spans="1:8" ht="15.75" x14ac:dyDescent="0.35">
      <c r="A200" s="88"/>
      <c r="B200" s="107" t="str">
        <f>"Inngående avgift, høy sats " &amp; $N$13</f>
        <v>Inngående avgift, høy sats 25 %</v>
      </c>
      <c r="C200" s="98"/>
      <c r="D200" s="98"/>
      <c r="E200" s="98"/>
      <c r="F200" s="108" t="s">
        <v>55</v>
      </c>
      <c r="G200" s="109" t="s">
        <v>42</v>
      </c>
      <c r="H200" s="110"/>
    </row>
    <row r="201" spans="1:8" ht="15.75" x14ac:dyDescent="0.35">
      <c r="A201" s="88"/>
      <c r="B201" s="111" t="s">
        <v>56</v>
      </c>
      <c r="C201" s="98"/>
      <c r="D201" s="98"/>
      <c r="E201" s="98"/>
      <c r="F201" s="128"/>
      <c r="G201" s="152"/>
      <c r="H201" s="110"/>
    </row>
    <row r="202" spans="1:8" ht="15.75" x14ac:dyDescent="0.35">
      <c r="A202" s="88"/>
      <c r="B202" s="111" t="s">
        <v>74</v>
      </c>
      <c r="C202" s="98"/>
      <c r="D202" s="98"/>
      <c r="E202" s="98"/>
      <c r="F202" s="153"/>
      <c r="G202" s="154">
        <f>+Avst_MVA!J34</f>
        <v>0</v>
      </c>
      <c r="H202" s="110"/>
    </row>
    <row r="203" spans="1:8" ht="15.75" x14ac:dyDescent="0.35">
      <c r="A203" s="88"/>
      <c r="B203" s="89"/>
      <c r="C203" s="126"/>
      <c r="D203" s="89"/>
      <c r="E203" s="89"/>
      <c r="F203" s="123" t="s">
        <v>49</v>
      </c>
      <c r="G203" s="136">
        <f>G201-G202</f>
        <v>0</v>
      </c>
      <c r="H203" s="110"/>
    </row>
    <row r="204" spans="1:8" ht="15.75" x14ac:dyDescent="0.35">
      <c r="A204" s="88"/>
      <c r="B204" s="89"/>
      <c r="C204" s="89"/>
      <c r="D204" s="89"/>
      <c r="E204" s="89"/>
      <c r="F204" s="89"/>
      <c r="G204" s="89"/>
      <c r="H204" s="110"/>
    </row>
    <row r="205" spans="1:8" ht="15.75" x14ac:dyDescent="0.35">
      <c r="A205" s="88"/>
      <c r="B205" s="107" t="str">
        <f>"Inngående avgift, middels sats " &amp; $M$13</f>
        <v>Inngående avgift, middels sats 15 %</v>
      </c>
      <c r="C205" s="98"/>
      <c r="D205" s="98"/>
      <c r="E205" s="98"/>
      <c r="F205" s="108" t="s">
        <v>55</v>
      </c>
      <c r="G205" s="109" t="s">
        <v>42</v>
      </c>
      <c r="H205" s="110"/>
    </row>
    <row r="206" spans="1:8" ht="15.75" x14ac:dyDescent="0.35">
      <c r="A206" s="88"/>
      <c r="B206" s="111" t="s">
        <v>57</v>
      </c>
      <c r="C206" s="98"/>
      <c r="D206" s="98"/>
      <c r="E206" s="98"/>
      <c r="F206" s="128"/>
      <c r="G206" s="152"/>
      <c r="H206" s="110"/>
    </row>
    <row r="207" spans="1:8" ht="15.75" x14ac:dyDescent="0.35">
      <c r="A207" s="88"/>
      <c r="B207" s="111" t="s">
        <v>75</v>
      </c>
      <c r="C207" s="98"/>
      <c r="D207" s="98"/>
      <c r="E207" s="98"/>
      <c r="F207" s="153"/>
      <c r="G207" s="154">
        <f>+Avst_MVA!J35</f>
        <v>0</v>
      </c>
      <c r="H207" s="110"/>
    </row>
    <row r="208" spans="1:8" ht="15.75" x14ac:dyDescent="0.35">
      <c r="A208" s="88"/>
      <c r="B208" s="89"/>
      <c r="C208" s="126"/>
      <c r="D208" s="89"/>
      <c r="E208" s="89"/>
      <c r="F208" s="123" t="s">
        <v>49</v>
      </c>
      <c r="G208" s="136">
        <f>G206-G207</f>
        <v>0</v>
      </c>
      <c r="H208" s="110"/>
    </row>
    <row r="209" spans="1:8" ht="15.75" x14ac:dyDescent="0.35">
      <c r="A209" s="88"/>
      <c r="B209" s="89"/>
      <c r="C209" s="89"/>
      <c r="D209" s="89"/>
      <c r="E209" s="89"/>
      <c r="F209" s="89"/>
      <c r="G209" s="89"/>
      <c r="H209" s="110"/>
    </row>
    <row r="210" spans="1:8" ht="15.75" x14ac:dyDescent="0.35">
      <c r="A210" s="88"/>
      <c r="B210" s="107" t="str">
        <f>"Inngående avgift, lav sats " &amp; $L$13</f>
        <v>Inngående avgift, lav sats 12 %</v>
      </c>
      <c r="C210" s="98"/>
      <c r="D210" s="98"/>
      <c r="E210" s="98"/>
      <c r="F210" s="108" t="s">
        <v>55</v>
      </c>
      <c r="G210" s="109" t="s">
        <v>42</v>
      </c>
      <c r="H210" s="110"/>
    </row>
    <row r="211" spans="1:8" ht="15.75" x14ac:dyDescent="0.35">
      <c r="A211" s="88"/>
      <c r="B211" s="111" t="s">
        <v>58</v>
      </c>
      <c r="C211" s="98"/>
      <c r="D211" s="98"/>
      <c r="E211" s="98"/>
      <c r="F211" s="128"/>
      <c r="G211" s="152"/>
      <c r="H211" s="110"/>
    </row>
    <row r="212" spans="1:8" ht="15.75" x14ac:dyDescent="0.35">
      <c r="A212" s="88"/>
      <c r="B212" s="111" t="s">
        <v>76</v>
      </c>
      <c r="C212" s="98"/>
      <c r="D212" s="98"/>
      <c r="E212" s="98"/>
      <c r="F212" s="153"/>
      <c r="G212" s="155">
        <f>+Avst_MVA!J36</f>
        <v>0</v>
      </c>
      <c r="H212" s="110"/>
    </row>
    <row r="213" spans="1:8" ht="15.75" x14ac:dyDescent="0.35">
      <c r="A213" s="88"/>
      <c r="B213" s="89"/>
      <c r="C213" s="126"/>
      <c r="D213" s="89"/>
      <c r="E213" s="89"/>
      <c r="F213" s="123" t="s">
        <v>49</v>
      </c>
      <c r="G213" s="136">
        <f>G211-G212</f>
        <v>0</v>
      </c>
      <c r="H213" s="110"/>
    </row>
    <row r="214" spans="1:8" ht="15.75" x14ac:dyDescent="0.35">
      <c r="A214" s="88"/>
      <c r="B214" s="89"/>
      <c r="C214" s="126"/>
      <c r="D214" s="89"/>
      <c r="E214" s="89"/>
      <c r="F214" s="123"/>
      <c r="G214" s="141"/>
      <c r="H214" s="110"/>
    </row>
    <row r="215" spans="1:8" ht="15.75" x14ac:dyDescent="0.35">
      <c r="A215" s="88"/>
      <c r="B215" s="107" t="str">
        <f>"Fradragsberettiget innførselsmva, høy sats " &amp; $N$13</f>
        <v>Fradragsberettiget innførselsmva, høy sats 25 %</v>
      </c>
      <c r="C215" s="98"/>
      <c r="D215" s="98"/>
      <c r="E215" s="98"/>
      <c r="F215" s="108" t="s">
        <v>55</v>
      </c>
      <c r="G215" s="109" t="s">
        <v>42</v>
      </c>
      <c r="H215" s="110"/>
    </row>
    <row r="216" spans="1:8" ht="15.75" x14ac:dyDescent="0.35">
      <c r="A216" s="88"/>
      <c r="B216" s="111" t="s">
        <v>56</v>
      </c>
      <c r="C216" s="98"/>
      <c r="D216" s="98"/>
      <c r="E216" s="98"/>
      <c r="F216" s="128"/>
      <c r="G216" s="152"/>
      <c r="H216" s="110"/>
    </row>
    <row r="217" spans="1:8" ht="15.75" x14ac:dyDescent="0.35">
      <c r="A217" s="88"/>
      <c r="B217" s="111" t="s">
        <v>77</v>
      </c>
      <c r="C217" s="98"/>
      <c r="D217" s="98"/>
      <c r="E217" s="98"/>
      <c r="F217" s="153"/>
      <c r="G217" s="154">
        <f>+Avst_MVA!J37</f>
        <v>0</v>
      </c>
      <c r="H217" s="110"/>
    </row>
    <row r="218" spans="1:8" ht="15.75" x14ac:dyDescent="0.35">
      <c r="A218" s="88"/>
      <c r="B218" s="89"/>
      <c r="C218" s="126"/>
      <c r="D218" s="89"/>
      <c r="E218" s="89"/>
      <c r="F218" s="123" t="s">
        <v>49</v>
      </c>
      <c r="G218" s="136">
        <f>G216-G217</f>
        <v>0</v>
      </c>
      <c r="H218" s="110"/>
    </row>
    <row r="219" spans="1:8" ht="15.75" x14ac:dyDescent="0.35">
      <c r="A219" s="88"/>
      <c r="B219" s="89"/>
      <c r="C219" s="89"/>
      <c r="D219" s="89"/>
      <c r="E219" s="89"/>
      <c r="F219" s="89"/>
      <c r="G219" s="89"/>
      <c r="H219" s="110"/>
    </row>
    <row r="220" spans="1:8" ht="15.75" x14ac:dyDescent="0.35">
      <c r="A220" s="88"/>
      <c r="B220" s="107" t="str">
        <f>"Fradragsberettiget innførselsmva, middels sats " &amp; $M$13</f>
        <v>Fradragsberettiget innførselsmva, middels sats 15 %</v>
      </c>
      <c r="C220" s="98"/>
      <c r="D220" s="98"/>
      <c r="E220" s="98"/>
      <c r="F220" s="108" t="s">
        <v>55</v>
      </c>
      <c r="G220" s="109" t="s">
        <v>42</v>
      </c>
      <c r="H220" s="110"/>
    </row>
    <row r="221" spans="1:8" ht="15.75" x14ac:dyDescent="0.35">
      <c r="A221" s="88"/>
      <c r="B221" s="111" t="s">
        <v>57</v>
      </c>
      <c r="C221" s="98"/>
      <c r="D221" s="98"/>
      <c r="E221" s="98"/>
      <c r="F221" s="128"/>
      <c r="G221" s="152"/>
      <c r="H221" s="110"/>
    </row>
    <row r="222" spans="1:8" ht="15.75" x14ac:dyDescent="0.35">
      <c r="A222" s="88"/>
      <c r="B222" s="111" t="s">
        <v>78</v>
      </c>
      <c r="C222" s="98"/>
      <c r="D222" s="98"/>
      <c r="E222" s="98"/>
      <c r="F222" s="153"/>
      <c r="G222" s="154">
        <f>+Avst_MVA!J38</f>
        <v>0</v>
      </c>
      <c r="H222" s="110"/>
    </row>
    <row r="223" spans="1:8" ht="15.75" x14ac:dyDescent="0.35">
      <c r="A223" s="88"/>
      <c r="B223" s="89"/>
      <c r="C223" s="126"/>
      <c r="D223" s="89"/>
      <c r="E223" s="89"/>
      <c r="F223" s="123" t="s">
        <v>49</v>
      </c>
      <c r="G223" s="136">
        <f>G221-G222</f>
        <v>0</v>
      </c>
      <c r="H223" s="110"/>
    </row>
    <row r="224" spans="1:8" ht="15.75" x14ac:dyDescent="0.35">
      <c r="A224" s="88"/>
      <c r="B224" s="89"/>
      <c r="C224" s="126"/>
      <c r="D224" s="89"/>
      <c r="E224" s="89"/>
      <c r="F224" s="123"/>
      <c r="G224" s="141"/>
      <c r="H224" s="110"/>
    </row>
    <row r="225" spans="1:8" x14ac:dyDescent="0.3">
      <c r="A225" s="163"/>
      <c r="B225" s="145"/>
      <c r="C225" s="145"/>
      <c r="D225" s="145"/>
      <c r="E225" s="145"/>
      <c r="F225" s="145"/>
      <c r="G225" s="145"/>
      <c r="H225" s="164"/>
    </row>
    <row r="226" spans="1:8" ht="15.75" x14ac:dyDescent="0.35">
      <c r="A226" s="88"/>
      <c r="B226" s="89"/>
      <c r="C226" s="89"/>
      <c r="D226" s="89"/>
      <c r="E226" s="89"/>
      <c r="F226" s="98"/>
      <c r="G226" s="98"/>
      <c r="H226" s="110"/>
    </row>
    <row r="227" spans="1:8" ht="15.75" x14ac:dyDescent="0.35">
      <c r="A227" s="88"/>
      <c r="B227" s="107" t="s">
        <v>59</v>
      </c>
      <c r="C227" s="98"/>
      <c r="D227" s="98"/>
      <c r="E227" s="98"/>
      <c r="F227" s="129" t="s">
        <v>55</v>
      </c>
      <c r="G227" s="130" t="s">
        <v>42</v>
      </c>
      <c r="H227" s="110"/>
    </row>
    <row r="228" spans="1:8" ht="15.75" x14ac:dyDescent="0.35">
      <c r="A228" s="88"/>
      <c r="B228" s="111" t="s">
        <v>60</v>
      </c>
      <c r="C228" s="98"/>
      <c r="D228" s="98"/>
      <c r="E228" s="98"/>
      <c r="F228" s="128"/>
      <c r="G228" s="152"/>
      <c r="H228" s="110"/>
    </row>
    <row r="229" spans="1:8" ht="15.75" x14ac:dyDescent="0.35">
      <c r="A229" s="88"/>
      <c r="B229" s="111" t="s">
        <v>61</v>
      </c>
      <c r="C229" s="98"/>
      <c r="D229" s="98"/>
      <c r="E229" s="98"/>
      <c r="F229" s="156"/>
      <c r="G229" s="154">
        <f>+Avst_MVA!I39</f>
        <v>0</v>
      </c>
      <c r="H229" s="110"/>
    </row>
    <row r="230" spans="1:8" ht="15.75" x14ac:dyDescent="0.35">
      <c r="A230" s="88"/>
      <c r="B230" s="89"/>
      <c r="C230" s="126"/>
      <c r="D230" s="89"/>
      <c r="E230" s="89"/>
      <c r="F230" s="123" t="s">
        <v>49</v>
      </c>
      <c r="G230" s="136">
        <f>G228-G229</f>
        <v>0</v>
      </c>
      <c r="H230" s="110"/>
    </row>
    <row r="231" spans="1:8" ht="15.75" x14ac:dyDescent="0.35">
      <c r="A231" s="88"/>
      <c r="B231" s="89"/>
      <c r="C231" s="89"/>
      <c r="D231" s="89"/>
      <c r="E231" s="89"/>
      <c r="F231" s="89"/>
      <c r="G231" s="89"/>
      <c r="H231" s="110"/>
    </row>
    <row r="232" spans="1:8" ht="15.75" x14ac:dyDescent="0.35">
      <c r="A232" s="88"/>
      <c r="B232" s="157" t="s">
        <v>62</v>
      </c>
      <c r="C232" s="89"/>
      <c r="D232" s="89"/>
      <c r="E232" s="89"/>
      <c r="F232" s="89"/>
      <c r="G232" s="89"/>
      <c r="H232" s="110"/>
    </row>
    <row r="233" spans="1:8" ht="15.75" x14ac:dyDescent="0.35">
      <c r="A233" s="148"/>
      <c r="B233" s="158"/>
      <c r="C233" s="159"/>
      <c r="D233" s="159"/>
      <c r="E233" s="159"/>
      <c r="F233" s="159"/>
      <c r="G233" s="159"/>
      <c r="H233" s="160"/>
    </row>
    <row r="234" spans="1:8" ht="15.75" x14ac:dyDescent="0.35">
      <c r="A234" s="148"/>
      <c r="B234" s="158"/>
      <c r="C234" s="159"/>
      <c r="D234" s="159"/>
      <c r="E234" s="159"/>
      <c r="F234" s="159"/>
      <c r="G234" s="159"/>
      <c r="H234" s="160"/>
    </row>
    <row r="235" spans="1:8" ht="15.75" x14ac:dyDescent="0.35">
      <c r="A235" s="148"/>
      <c r="B235" s="158"/>
      <c r="C235" s="159"/>
      <c r="D235" s="159"/>
      <c r="E235" s="159"/>
      <c r="F235" s="159"/>
      <c r="G235" s="159"/>
      <c r="H235" s="160"/>
    </row>
    <row r="236" spans="1:8" ht="15.75" x14ac:dyDescent="0.35">
      <c r="A236" s="148"/>
      <c r="B236" s="158"/>
      <c r="C236" s="159"/>
      <c r="D236" s="159"/>
      <c r="E236" s="159"/>
      <c r="F236" s="159"/>
      <c r="G236" s="159"/>
      <c r="H236" s="160"/>
    </row>
    <row r="237" spans="1:8" ht="15.75" x14ac:dyDescent="0.35">
      <c r="A237" s="148"/>
      <c r="B237" s="158"/>
      <c r="C237" s="159"/>
      <c r="D237" s="159"/>
      <c r="E237" s="159"/>
      <c r="F237" s="159"/>
      <c r="G237" s="159"/>
      <c r="H237" s="160"/>
    </row>
    <row r="238" spans="1:8" ht="15.75" x14ac:dyDescent="0.35">
      <c r="A238" s="148"/>
      <c r="B238" s="158"/>
      <c r="C238" s="159"/>
      <c r="D238" s="159"/>
      <c r="E238" s="159"/>
      <c r="F238" s="159"/>
      <c r="G238" s="159"/>
      <c r="H238" s="160"/>
    </row>
    <row r="239" spans="1:8" ht="15.75" x14ac:dyDescent="0.35">
      <c r="A239" s="148"/>
      <c r="B239" s="158"/>
      <c r="C239" s="159"/>
      <c r="D239" s="159"/>
      <c r="E239" s="159"/>
      <c r="F239" s="159"/>
      <c r="G239" s="159"/>
      <c r="H239" s="160"/>
    </row>
    <row r="240" spans="1:8" ht="15.75" x14ac:dyDescent="0.35">
      <c r="A240" s="148"/>
      <c r="B240" s="158"/>
      <c r="C240" s="159"/>
      <c r="D240" s="159"/>
      <c r="E240" s="159"/>
      <c r="F240" s="159"/>
      <c r="G240" s="159"/>
      <c r="H240" s="160"/>
    </row>
    <row r="241" spans="1:8" ht="15.75" x14ac:dyDescent="0.35">
      <c r="A241" s="148"/>
      <c r="B241" s="158"/>
      <c r="C241" s="159"/>
      <c r="D241" s="159"/>
      <c r="E241" s="159"/>
      <c r="F241" s="159"/>
      <c r="G241" s="159"/>
      <c r="H241" s="160"/>
    </row>
    <row r="242" spans="1:8" ht="15.75" x14ac:dyDescent="0.35">
      <c r="A242" s="148"/>
      <c r="B242" s="158"/>
      <c r="C242" s="159"/>
      <c r="D242" s="159"/>
      <c r="E242" s="159"/>
      <c r="F242" s="159"/>
      <c r="G242" s="159"/>
      <c r="H242" s="160"/>
    </row>
    <row r="243" spans="1:8" x14ac:dyDescent="0.3">
      <c r="A243" s="161"/>
      <c r="B243" s="121"/>
      <c r="C243" s="121"/>
      <c r="D243" s="121"/>
      <c r="E243" s="121"/>
      <c r="F243" s="121"/>
      <c r="G243" s="121"/>
      <c r="H243" s="162"/>
    </row>
    <row r="244" spans="1:8" x14ac:dyDescent="0.3">
      <c r="A244" s="161"/>
      <c r="B244" s="121"/>
      <c r="C244" s="121"/>
      <c r="D244" s="121"/>
      <c r="E244" s="121"/>
      <c r="F244" s="121"/>
      <c r="G244" s="121"/>
      <c r="H244" s="162"/>
    </row>
    <row r="245" spans="1:8" x14ac:dyDescent="0.3">
      <c r="A245" s="163"/>
      <c r="B245" s="145"/>
      <c r="C245" s="145"/>
      <c r="D245" s="145"/>
      <c r="E245" s="145"/>
      <c r="F245" s="145"/>
      <c r="G245" s="145"/>
      <c r="H245" s="164"/>
    </row>
    <row r="246" spans="1:8" x14ac:dyDescent="0.3">
      <c r="A246" s="161"/>
      <c r="B246" s="121"/>
      <c r="C246" s="121"/>
      <c r="D246" s="121"/>
      <c r="E246" s="121"/>
      <c r="F246" s="121"/>
      <c r="G246" s="121"/>
      <c r="H246" s="162"/>
    </row>
    <row r="247" spans="1:8" x14ac:dyDescent="0.3">
      <c r="A247" s="161"/>
      <c r="B247" s="121"/>
      <c r="C247" s="121"/>
      <c r="D247" s="121"/>
      <c r="E247" s="121"/>
      <c r="F247" s="121"/>
      <c r="G247" s="121"/>
      <c r="H247" s="162"/>
    </row>
    <row r="248" spans="1:8" x14ac:dyDescent="0.3">
      <c r="A248" s="161"/>
      <c r="B248" s="121"/>
      <c r="C248" s="121"/>
      <c r="D248" s="121"/>
      <c r="E248" s="121"/>
      <c r="F248" s="121"/>
      <c r="G248" s="121"/>
      <c r="H248" s="162"/>
    </row>
    <row r="249" spans="1:8" x14ac:dyDescent="0.3">
      <c r="A249" s="161"/>
      <c r="B249" s="121"/>
      <c r="C249" s="121"/>
      <c r="D249" s="121"/>
      <c r="E249" s="121"/>
      <c r="F249" s="121"/>
      <c r="G249" s="121"/>
      <c r="H249" s="162"/>
    </row>
    <row r="250" spans="1:8" x14ac:dyDescent="0.3">
      <c r="A250" s="161"/>
      <c r="B250" s="121"/>
      <c r="C250" s="121"/>
      <c r="D250" s="121"/>
      <c r="E250" s="121"/>
      <c r="F250" s="121"/>
      <c r="G250" s="121"/>
      <c r="H250" s="162"/>
    </row>
    <row r="251" spans="1:8" x14ac:dyDescent="0.3">
      <c r="A251" s="161"/>
      <c r="B251" s="121"/>
      <c r="C251" s="121"/>
      <c r="D251" s="121"/>
      <c r="E251" s="121"/>
      <c r="F251" s="121"/>
      <c r="G251" s="121"/>
      <c r="H251" s="162"/>
    </row>
    <row r="252" spans="1:8" x14ac:dyDescent="0.3">
      <c r="A252" s="161"/>
      <c r="B252" s="121"/>
      <c r="C252" s="121"/>
      <c r="D252" s="121"/>
      <c r="E252" s="121"/>
      <c r="F252" s="121"/>
      <c r="G252" s="121"/>
      <c r="H252" s="162"/>
    </row>
    <row r="253" spans="1:8" x14ac:dyDescent="0.3">
      <c r="A253" s="161"/>
      <c r="B253" s="121"/>
      <c r="C253" s="121"/>
      <c r="D253" s="121"/>
      <c r="E253" s="121"/>
      <c r="F253" s="121"/>
      <c r="G253" s="121"/>
      <c r="H253" s="162"/>
    </row>
    <row r="254" spans="1:8" x14ac:dyDescent="0.3">
      <c r="A254" s="161"/>
      <c r="B254" s="121"/>
      <c r="C254" s="121"/>
      <c r="D254" s="121"/>
      <c r="E254" s="121"/>
      <c r="F254" s="121"/>
      <c r="G254" s="121"/>
      <c r="H254" s="162"/>
    </row>
    <row r="255" spans="1:8" x14ac:dyDescent="0.3">
      <c r="A255" s="161"/>
      <c r="B255" s="121"/>
      <c r="C255" s="121"/>
      <c r="D255" s="121"/>
      <c r="E255" s="121"/>
      <c r="F255" s="121"/>
      <c r="G255" s="121"/>
      <c r="H255" s="162"/>
    </row>
    <row r="256" spans="1:8" x14ac:dyDescent="0.3">
      <c r="A256" s="161"/>
      <c r="B256" s="121"/>
      <c r="C256" s="121"/>
      <c r="D256" s="121"/>
      <c r="E256" s="121"/>
      <c r="F256" s="121"/>
      <c r="G256" s="121"/>
      <c r="H256" s="162"/>
    </row>
    <row r="257" spans="1:8" x14ac:dyDescent="0.3">
      <c r="A257" s="161"/>
      <c r="B257" s="121"/>
      <c r="C257" s="121"/>
      <c r="D257" s="121"/>
      <c r="E257" s="121"/>
      <c r="F257" s="121"/>
      <c r="G257" s="121"/>
      <c r="H257" s="162"/>
    </row>
    <row r="258" spans="1:8" x14ac:dyDescent="0.3">
      <c r="A258" s="161"/>
      <c r="B258" s="121"/>
      <c r="C258" s="121"/>
      <c r="D258" s="121"/>
      <c r="E258" s="121"/>
      <c r="F258" s="121"/>
      <c r="G258" s="121"/>
      <c r="H258" s="162"/>
    </row>
    <row r="259" spans="1:8" x14ac:dyDescent="0.3">
      <c r="A259" s="161"/>
      <c r="B259" s="121"/>
      <c r="C259" s="121"/>
      <c r="D259" s="121"/>
      <c r="E259" s="121"/>
      <c r="F259" s="121"/>
      <c r="G259" s="121"/>
      <c r="H259" s="162"/>
    </row>
    <row r="260" spans="1:8" x14ac:dyDescent="0.3">
      <c r="A260" s="161"/>
      <c r="B260" s="121"/>
      <c r="C260" s="121"/>
      <c r="D260" s="121"/>
      <c r="E260" s="121"/>
      <c r="F260" s="121"/>
      <c r="G260" s="121"/>
      <c r="H260" s="162"/>
    </row>
    <row r="261" spans="1:8" x14ac:dyDescent="0.3">
      <c r="A261" s="161"/>
      <c r="B261" s="121"/>
      <c r="C261" s="121"/>
      <c r="D261" s="121"/>
      <c r="E261" s="121"/>
      <c r="F261" s="121"/>
      <c r="G261" s="121"/>
      <c r="H261" s="162"/>
    </row>
    <row r="262" spans="1:8" x14ac:dyDescent="0.3">
      <c r="A262" s="161"/>
      <c r="B262" s="121"/>
      <c r="C262" s="121"/>
      <c r="D262" s="121"/>
      <c r="E262" s="121"/>
      <c r="F262" s="121"/>
      <c r="G262" s="121"/>
      <c r="H262" s="162"/>
    </row>
    <row r="263" spans="1:8" x14ac:dyDescent="0.3">
      <c r="A263" s="161"/>
      <c r="B263" s="121"/>
      <c r="C263" s="121"/>
      <c r="D263" s="121"/>
      <c r="E263" s="121"/>
      <c r="F263" s="121"/>
      <c r="G263" s="121"/>
      <c r="H263" s="162"/>
    </row>
    <row r="264" spans="1:8" x14ac:dyDescent="0.3">
      <c r="A264" s="161"/>
      <c r="B264" s="121"/>
      <c r="C264" s="121"/>
      <c r="D264" s="121"/>
      <c r="E264" s="121"/>
      <c r="F264" s="121"/>
      <c r="G264" s="121"/>
      <c r="H264" s="162"/>
    </row>
    <row r="265" spans="1:8" x14ac:dyDescent="0.3">
      <c r="A265" s="161"/>
      <c r="B265" s="121"/>
      <c r="C265" s="121"/>
      <c r="D265" s="121"/>
      <c r="E265" s="121"/>
      <c r="F265" s="121"/>
      <c r="G265" s="121"/>
      <c r="H265" s="162"/>
    </row>
    <row r="266" spans="1:8" x14ac:dyDescent="0.3">
      <c r="A266" s="161"/>
      <c r="B266" s="121"/>
      <c r="C266" s="121"/>
      <c r="D266" s="121"/>
      <c r="E266" s="121"/>
      <c r="F266" s="121"/>
      <c r="G266" s="121"/>
      <c r="H266" s="162"/>
    </row>
    <row r="267" spans="1:8" x14ac:dyDescent="0.3">
      <c r="A267" s="161"/>
      <c r="B267" s="121"/>
      <c r="C267" s="121"/>
      <c r="D267" s="121"/>
      <c r="E267" s="121"/>
      <c r="F267" s="121"/>
      <c r="G267" s="121"/>
      <c r="H267" s="162"/>
    </row>
    <row r="268" spans="1:8" x14ac:dyDescent="0.3">
      <c r="A268" s="161"/>
      <c r="B268" s="121"/>
      <c r="C268" s="121"/>
      <c r="D268" s="121"/>
      <c r="E268" s="121"/>
      <c r="F268" s="121"/>
      <c r="G268" s="121"/>
      <c r="H268" s="162"/>
    </row>
    <row r="269" spans="1:8" x14ac:dyDescent="0.3">
      <c r="A269" s="161"/>
      <c r="B269" s="121"/>
      <c r="C269" s="121"/>
      <c r="D269" s="121"/>
      <c r="E269" s="121"/>
      <c r="F269" s="121"/>
      <c r="G269" s="121"/>
      <c r="H269" s="162"/>
    </row>
    <row r="270" spans="1:8" x14ac:dyDescent="0.3">
      <c r="A270" s="161"/>
      <c r="B270" s="121"/>
      <c r="C270" s="121"/>
      <c r="D270" s="121"/>
      <c r="E270" s="121"/>
      <c r="F270" s="121"/>
      <c r="G270" s="121"/>
      <c r="H270" s="162"/>
    </row>
    <row r="271" spans="1:8" x14ac:dyDescent="0.3">
      <c r="A271" s="163"/>
      <c r="B271" s="145"/>
      <c r="C271" s="145"/>
      <c r="D271" s="145"/>
      <c r="E271" s="145"/>
      <c r="F271" s="145"/>
      <c r="G271" s="145"/>
      <c r="H271" s="164"/>
    </row>
  </sheetData>
  <sheetProtection selectLockedCells="1"/>
  <mergeCells count="5">
    <mergeCell ref="G3:H3"/>
    <mergeCell ref="E5:F5"/>
    <mergeCell ref="G5:H5"/>
    <mergeCell ref="G7:H7"/>
    <mergeCell ref="K10:N10"/>
  </mergeCells>
  <pageMargins left="0.39370078740157483" right="0.35433070866141736" top="0.78740157480314965" bottom="0.98425196850393704" header="0.31496062992125984" footer="0.59055118110236227"/>
  <pageSetup paperSize="9" scale="98" fitToHeight="0" orientation="portrait" r:id="rId1"/>
  <headerFooter>
    <oddHeader>&amp;L&amp;F&amp;Rside &amp;P / &amp;N</oddHeader>
    <oddFooter>&amp;A</oddFooter>
  </headerFooter>
  <rowBreaks count="5" manualBreakCount="5">
    <brk id="52" max="7" man="1"/>
    <brk id="95" max="7" man="1"/>
    <brk id="136" max="7" man="1"/>
    <brk id="177" max="7" man="1"/>
    <brk id="225" max="7" man="1"/>
  </rowBreaks>
  <colBreaks count="1" manualBreakCount="1">
    <brk id="1" max="24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4</vt:i4>
      </vt:variant>
    </vt:vector>
  </HeadingPairs>
  <TitlesOfParts>
    <vt:vector size="6" baseType="lpstr">
      <vt:lpstr>Avst_MVA</vt:lpstr>
      <vt:lpstr>totalavst</vt:lpstr>
      <vt:lpstr>Ar</vt:lpstr>
      <vt:lpstr>MVA_satser</vt:lpstr>
      <vt:lpstr>MVA_satser_193</vt:lpstr>
      <vt:lpstr>totalavst!Utskriftsområde</vt:lpstr>
    </vt:vector>
  </TitlesOfParts>
  <Company>%companyname%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Kjetil Zahl</dc:creator>
  <cp:lastModifiedBy>Rasmus Stallvik Riise</cp:lastModifiedBy>
  <cp:lastPrinted>2017-03-27T14:36:47Z</cp:lastPrinted>
  <dcterms:created xsi:type="dcterms:W3CDTF">2007-11-25T20:07:38Z</dcterms:created>
  <dcterms:modified xsi:type="dcterms:W3CDTF">2019-12-12T10:04:52Z</dcterms:modified>
</cp:coreProperties>
</file>